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0" windowWidth="24240" windowHeight="12435" tabRatio="508"/>
  </bookViews>
  <sheets>
    <sheet name="2022" sheetId="1" r:id="rId1"/>
  </sheets>
  <definedNames>
    <definedName name="_xlnm.Print_Titles" localSheetId="0">'2022'!$11:$11</definedName>
    <definedName name="_xlnm.Print_Area" localSheetId="0">'2022'!$A$1:$I$174</definedName>
  </definedNames>
  <calcPr calcId="144525"/>
</workbook>
</file>

<file path=xl/calcChain.xml><?xml version="1.0" encoding="utf-8"?>
<calcChain xmlns="http://schemas.openxmlformats.org/spreadsheetml/2006/main">
  <c r="H12" i="1" l="1"/>
  <c r="I12" i="1"/>
  <c r="G12" i="1"/>
  <c r="I125" i="1" l="1"/>
  <c r="H82" i="1" l="1"/>
  <c r="I84" i="1" l="1"/>
  <c r="H84" i="1"/>
  <c r="G118" i="1" l="1"/>
  <c r="G72" i="1" l="1"/>
  <c r="G66" i="1" l="1"/>
  <c r="G65" i="1" s="1"/>
  <c r="G64" i="1" s="1"/>
  <c r="I159" i="1" l="1"/>
  <c r="I158" i="1" s="1"/>
  <c r="I157" i="1" s="1"/>
  <c r="H159" i="1"/>
  <c r="H158" i="1" s="1"/>
  <c r="G159" i="1"/>
  <c r="G158" i="1" s="1"/>
  <c r="G157" i="1" s="1"/>
  <c r="I148" i="1"/>
  <c r="I147" i="1" s="1"/>
  <c r="I146" i="1" s="1"/>
  <c r="I145" i="1" s="1"/>
  <c r="I144" i="1" s="1"/>
  <c r="H148" i="1"/>
  <c r="H147" i="1" s="1"/>
  <c r="H146" i="1" s="1"/>
  <c r="H145" i="1" s="1"/>
  <c r="H144" i="1" s="1"/>
  <c r="G148" i="1"/>
  <c r="G147" i="1" s="1"/>
  <c r="G146" i="1" s="1"/>
  <c r="G145" i="1" s="1"/>
  <c r="G144" i="1" s="1"/>
  <c r="G153" i="1"/>
  <c r="H153" i="1"/>
  <c r="I153" i="1"/>
  <c r="G155" i="1"/>
  <c r="H155" i="1"/>
  <c r="I155" i="1"/>
  <c r="H152" i="1" l="1"/>
  <c r="H151" i="1" s="1"/>
  <c r="I152" i="1"/>
  <c r="G152" i="1"/>
  <c r="G151" i="1" s="1"/>
  <c r="I151" i="1"/>
  <c r="I103" i="1"/>
  <c r="G26" i="1" l="1"/>
  <c r="G22" i="1"/>
  <c r="G21" i="1" s="1"/>
  <c r="G20" i="1" s="1"/>
  <c r="G19" i="1" s="1"/>
  <c r="I176" i="1"/>
  <c r="H176" i="1"/>
  <c r="H107" i="1"/>
  <c r="H104" i="1" s="1"/>
  <c r="H103" i="1" s="1"/>
  <c r="I107" i="1"/>
  <c r="G107" i="1"/>
  <c r="G104" i="1" s="1"/>
  <c r="G103" i="1" s="1"/>
  <c r="H100" i="1"/>
  <c r="H99" i="1" s="1"/>
  <c r="I100" i="1"/>
  <c r="I99" i="1" s="1"/>
  <c r="I98" i="1" s="1"/>
  <c r="G100" i="1"/>
  <c r="G99" i="1" s="1"/>
  <c r="H94" i="1"/>
  <c r="I94" i="1"/>
  <c r="I93" i="1" s="1"/>
  <c r="I92" i="1" s="1"/>
  <c r="I91" i="1" s="1"/>
  <c r="G94" i="1"/>
  <c r="H96" i="1"/>
  <c r="I96" i="1"/>
  <c r="G96" i="1"/>
  <c r="G84" i="1"/>
  <c r="I74" i="1"/>
  <c r="G74" i="1"/>
  <c r="H62" i="1"/>
  <c r="H61" i="1" s="1"/>
  <c r="H60" i="1" s="1"/>
  <c r="H59" i="1" s="1"/>
  <c r="H58" i="1" s="1"/>
  <c r="I62" i="1"/>
  <c r="I61" i="1" s="1"/>
  <c r="I60" i="1" s="1"/>
  <c r="I59" i="1" s="1"/>
  <c r="I58" i="1" s="1"/>
  <c r="G62" i="1"/>
  <c r="G61" i="1" s="1"/>
  <c r="G60" i="1" s="1"/>
  <c r="H47" i="1"/>
  <c r="I47" i="1"/>
  <c r="G47" i="1"/>
  <c r="H37" i="1"/>
  <c r="H36" i="1" s="1"/>
  <c r="H35" i="1" s="1"/>
  <c r="H34" i="1" s="1"/>
  <c r="I37" i="1"/>
  <c r="I36" i="1" s="1"/>
  <c r="I35" i="1" s="1"/>
  <c r="I34" i="1" s="1"/>
  <c r="G37" i="1"/>
  <c r="G36" i="1" s="1"/>
  <c r="G35" i="1" s="1"/>
  <c r="G34" i="1" s="1"/>
  <c r="G127" i="1"/>
  <c r="H129" i="1"/>
  <c r="I129" i="1"/>
  <c r="G129" i="1"/>
  <c r="H22" i="1"/>
  <c r="I22" i="1"/>
  <c r="H165" i="1"/>
  <c r="H164" i="1" s="1"/>
  <c r="H163" i="1" s="1"/>
  <c r="H162" i="1" s="1"/>
  <c r="H161" i="1" s="1"/>
  <c r="I165" i="1"/>
  <c r="I164" i="1" s="1"/>
  <c r="I163" i="1" s="1"/>
  <c r="I162" i="1" s="1"/>
  <c r="I161" i="1" s="1"/>
  <c r="H171" i="1"/>
  <c r="H170" i="1" s="1"/>
  <c r="H169" i="1" s="1"/>
  <c r="H168" i="1" s="1"/>
  <c r="H167" i="1" s="1"/>
  <c r="I171" i="1"/>
  <c r="I170" i="1" s="1"/>
  <c r="I169" i="1" s="1"/>
  <c r="I168" i="1" s="1"/>
  <c r="I167" i="1" s="1"/>
  <c r="G171" i="1"/>
  <c r="G170" i="1" s="1"/>
  <c r="G169" i="1" s="1"/>
  <c r="G168" i="1" s="1"/>
  <c r="G167" i="1" s="1"/>
  <c r="G165" i="1"/>
  <c r="G164" i="1" s="1"/>
  <c r="G163" i="1" s="1"/>
  <c r="G162" i="1" s="1"/>
  <c r="G161" i="1" s="1"/>
  <c r="H125" i="1"/>
  <c r="G125" i="1"/>
  <c r="I131" i="1"/>
  <c r="I124" i="1" s="1"/>
  <c r="I123" i="1" s="1"/>
  <c r="G131" i="1"/>
  <c r="G86" i="1"/>
  <c r="G82" i="1"/>
  <c r="H88" i="1"/>
  <c r="H81" i="1" s="1"/>
  <c r="H80" i="1" s="1"/>
  <c r="G88" i="1"/>
  <c r="H76" i="1"/>
  <c r="H71" i="1" s="1"/>
  <c r="H70" i="1" s="1"/>
  <c r="I82" i="1"/>
  <c r="I88" i="1"/>
  <c r="I112" i="1"/>
  <c r="H112" i="1"/>
  <c r="I118" i="1"/>
  <c r="G116" i="1"/>
  <c r="I116" i="1"/>
  <c r="H116" i="1"/>
  <c r="I114" i="1"/>
  <c r="G112" i="1"/>
  <c r="G111" i="1" s="1"/>
  <c r="G110" i="1" s="1"/>
  <c r="I78" i="1"/>
  <c r="I76" i="1"/>
  <c r="G76" i="1"/>
  <c r="I55" i="1"/>
  <c r="I54" i="1" s="1"/>
  <c r="I53" i="1" s="1"/>
  <c r="I52" i="1" s="1"/>
  <c r="I51" i="1" s="1"/>
  <c r="I49" i="1"/>
  <c r="H49" i="1"/>
  <c r="I26" i="1"/>
  <c r="H26" i="1"/>
  <c r="I17" i="1"/>
  <c r="I16" i="1" s="1"/>
  <c r="I15" i="1" s="1"/>
  <c r="I14" i="1" s="1"/>
  <c r="H17" i="1"/>
  <c r="H16" i="1" s="1"/>
  <c r="H15" i="1" s="1"/>
  <c r="H14" i="1" s="1"/>
  <c r="G17" i="1"/>
  <c r="G16" i="1" s="1"/>
  <c r="G15" i="1" s="1"/>
  <c r="G14" i="1" s="1"/>
  <c r="C40" i="1"/>
  <c r="I141" i="1"/>
  <c r="I140" i="1" s="1"/>
  <c r="I139" i="1" s="1"/>
  <c r="I138" i="1" s="1"/>
  <c r="I133" i="1" s="1"/>
  <c r="H141" i="1"/>
  <c r="H140" i="1" s="1"/>
  <c r="H139" i="1" s="1"/>
  <c r="H138" i="1" s="1"/>
  <c r="H133" i="1" s="1"/>
  <c r="G141" i="1"/>
  <c r="G140" i="1" s="1"/>
  <c r="G139" i="1" s="1"/>
  <c r="G138" i="1" s="1"/>
  <c r="G133" i="1" s="1"/>
  <c r="H118" i="1"/>
  <c r="H114" i="1"/>
  <c r="I72" i="1"/>
  <c r="C41" i="1"/>
  <c r="H31" i="1"/>
  <c r="H30" i="1" s="1"/>
  <c r="H29" i="1" s="1"/>
  <c r="I32" i="1"/>
  <c r="I31" i="1" s="1"/>
  <c r="I30" i="1" s="1"/>
  <c r="I29" i="1" s="1"/>
  <c r="G32" i="1"/>
  <c r="G31" i="1" s="1"/>
  <c r="G30" i="1" s="1"/>
  <c r="G29" i="1" s="1"/>
  <c r="G49" i="1"/>
  <c r="G42" i="1"/>
  <c r="G41" i="1" s="1"/>
  <c r="G40" i="1" s="1"/>
  <c r="G39" i="1" s="1"/>
  <c r="G78" i="1"/>
  <c r="I42" i="1"/>
  <c r="I41" i="1" s="1"/>
  <c r="I40" i="1" s="1"/>
  <c r="I39" i="1" s="1"/>
  <c r="H42" i="1"/>
  <c r="H41" i="1" s="1"/>
  <c r="H40" i="1" s="1"/>
  <c r="H39" i="1" s="1"/>
  <c r="C14" i="1"/>
  <c r="C30" i="1" s="1"/>
  <c r="C19" i="1"/>
  <c r="C29" i="1"/>
  <c r="C32" i="1"/>
  <c r="D32" i="1"/>
  <c r="C39" i="1"/>
  <c r="C42" i="1"/>
  <c r="D42" i="1"/>
  <c r="C43" i="1"/>
  <c r="D43" i="1"/>
  <c r="C138" i="1"/>
  <c r="G55" i="1"/>
  <c r="G54" i="1" s="1"/>
  <c r="H55" i="1"/>
  <c r="H54" i="1" s="1"/>
  <c r="H53" i="1" s="1"/>
  <c r="H52" i="1" s="1"/>
  <c r="H51" i="1" s="1"/>
  <c r="H46" i="1" l="1"/>
  <c r="H45" i="1" s="1"/>
  <c r="H44" i="1" s="1"/>
  <c r="G59" i="1"/>
  <c r="G58" i="1" s="1"/>
  <c r="H93" i="1"/>
  <c r="H92" i="1" s="1"/>
  <c r="H91" i="1" s="1"/>
  <c r="G46" i="1"/>
  <c r="G45" i="1" s="1"/>
  <c r="G44" i="1" s="1"/>
  <c r="G13" i="1" s="1"/>
  <c r="H124" i="1"/>
  <c r="H123" i="1" s="1"/>
  <c r="I150" i="1"/>
  <c r="I143" i="1" s="1"/>
  <c r="G71" i="1"/>
  <c r="G70" i="1" s="1"/>
  <c r="G69" i="1" s="1"/>
  <c r="G68" i="1" s="1"/>
  <c r="H111" i="1"/>
  <c r="H110" i="1" s="1"/>
  <c r="I81" i="1"/>
  <c r="I80" i="1" s="1"/>
  <c r="G81" i="1"/>
  <c r="G80" i="1" s="1"/>
  <c r="G124" i="1"/>
  <c r="G123" i="1" s="1"/>
  <c r="G109" i="1" s="1"/>
  <c r="G53" i="1"/>
  <c r="G52" i="1" s="1"/>
  <c r="G51" i="1" s="1"/>
  <c r="I71" i="1"/>
  <c r="I70" i="1" s="1"/>
  <c r="I69" i="1" s="1"/>
  <c r="I68" i="1" s="1"/>
  <c r="H150" i="1"/>
  <c r="H143" i="1" s="1"/>
  <c r="I111" i="1"/>
  <c r="I110" i="1" s="1"/>
  <c r="I109" i="1" s="1"/>
  <c r="I90" i="1" s="1"/>
  <c r="I46" i="1"/>
  <c r="I45" i="1" s="1"/>
  <c r="I44" i="1" s="1"/>
  <c r="G93" i="1"/>
  <c r="G92" i="1" s="1"/>
  <c r="G91" i="1" s="1"/>
  <c r="H98" i="1"/>
  <c r="H21" i="1"/>
  <c r="H20" i="1" s="1"/>
  <c r="H19" i="1" s="1"/>
  <c r="H13" i="1" s="1"/>
  <c r="I21" i="1"/>
  <c r="I20" i="1" s="1"/>
  <c r="I19" i="1" s="1"/>
  <c r="G98" i="1"/>
  <c r="H69" i="1"/>
  <c r="H68" i="1" s="1"/>
  <c r="G120" i="1" l="1"/>
  <c r="H109" i="1"/>
  <c r="H90" i="1" s="1"/>
  <c r="G178" i="1"/>
  <c r="H178" i="1"/>
  <c r="G90" i="1"/>
  <c r="G150" i="1"/>
  <c r="I178" i="1"/>
  <c r="I13" i="1"/>
  <c r="I174" i="1" s="1"/>
  <c r="H174" i="1" l="1"/>
  <c r="H179" i="1" s="1"/>
  <c r="G143" i="1"/>
  <c r="G174" i="1" s="1"/>
  <c r="I179" i="1"/>
  <c r="I175" i="1"/>
  <c r="I180" i="1"/>
  <c r="H175" i="1" l="1"/>
  <c r="H180" i="1"/>
  <c r="G175" i="1"/>
  <c r="G180" i="1"/>
  <c r="G179" i="1"/>
</calcChain>
</file>

<file path=xl/sharedStrings.xml><?xml version="1.0" encoding="utf-8"?>
<sst xmlns="http://schemas.openxmlformats.org/spreadsheetml/2006/main" count="627" uniqueCount="178">
  <si>
    <t>Публичные нормативные социальные выплаты гражданам</t>
  </si>
  <si>
    <t>310</t>
  </si>
  <si>
    <t xml:space="preserve">Молодежная политика 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</si>
  <si>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</si>
  <si>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Глава муниципального образования</t>
  </si>
  <si>
    <t>Расходы на содержание аппарата органов местного самоуправления</t>
  </si>
  <si>
    <t xml:space="preserve">Физическая культура
</t>
  </si>
  <si>
    <t xml:space="preserve">Осуществление первичного воинского учета на территориях, где отсутствуют военные комиссариаты  </t>
  </si>
  <si>
    <t>ВСЕГО РАСХОДОВ:</t>
  </si>
  <si>
    <t>(тыс. рублей)</t>
  </si>
  <si>
    <t>Наименование</t>
  </si>
  <si>
    <t>Образование</t>
  </si>
  <si>
    <t>Социальная политика</t>
  </si>
  <si>
    <t>Резервные фонды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</si>
  <si>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</si>
  <si>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</si>
  <si>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</si>
  <si>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</si>
  <si>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</si>
  <si>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</si>
  <si>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</si>
  <si>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</si>
  <si>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</si>
  <si>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</si>
  <si>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</si>
  <si>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</si>
  <si>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</si>
  <si>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</si>
  <si>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11</t>
  </si>
  <si>
    <t>Общегосударственные вопросы</t>
  </si>
  <si>
    <t>Другие общегосударственные вопросы</t>
  </si>
  <si>
    <t>Национальная экономика</t>
  </si>
  <si>
    <t xml:space="preserve">Культура </t>
  </si>
  <si>
    <t>Жилищно-коммунальное хозяйство</t>
  </si>
  <si>
    <t>Пенсионное обеспечение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</si>
  <si>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</si>
  <si>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 налоговых и таможенных органов и органов   финансового (финансово-бюджетного) надзора</t>
  </si>
  <si>
    <t>Национальная безопасность и правоохранительная деятельность</t>
  </si>
  <si>
    <t>13</t>
  </si>
  <si>
    <t>Физическая культура и спорт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</si>
  <si>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</si>
  <si>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</si>
  <si>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</si>
  <si>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Сумма </t>
  </si>
  <si>
    <t>870</t>
  </si>
  <si>
    <t>Резервные средства</t>
  </si>
  <si>
    <t>Дорожное хозяйство (дорожные фонды)</t>
  </si>
  <si>
    <t>Культура, кинематография</t>
  </si>
  <si>
    <t>Расходы на обеспечение функций органов местного самоуправления</t>
  </si>
  <si>
    <t>120</t>
  </si>
  <si>
    <t>240</t>
  </si>
  <si>
    <t>850</t>
  </si>
  <si>
    <t>Уплата налогов, сборов и иных платежей</t>
  </si>
  <si>
    <t>Мероприятия в области физической культуры и спорта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</si>
  <si>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</si>
  <si>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</si>
  <si>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Реализация мероприятий для детей и молодежи</t>
  </si>
  <si>
    <t>Защита населения и территории от чрезвычайных ситуаций природного и техногенного характера, пожарная безопасность</t>
  </si>
  <si>
    <t>20 2 00 00000</t>
  </si>
  <si>
    <t>Межбюджетные трансферты</t>
  </si>
  <si>
    <t>20 4 00 00000</t>
  </si>
  <si>
    <t>540</t>
  </si>
  <si>
    <t>Иные межбюджетные трансферты</t>
  </si>
  <si>
    <t>20 4 00 93020</t>
  </si>
  <si>
    <t>20 5 00 00000</t>
  </si>
  <si>
    <t xml:space="preserve">Резервные фонды  </t>
  </si>
  <si>
    <t>Условно-утвержденные расходы</t>
  </si>
  <si>
    <t>Благоустройство</t>
  </si>
  <si>
    <t>Озеленение территории поселения</t>
  </si>
  <si>
    <t xml:space="preserve">Прочие мероприятия по благоустройству </t>
  </si>
  <si>
    <t>Организация уличного освещения с использованием новых технологий</t>
  </si>
  <si>
    <t>Мероприятия в области  культуры</t>
  </si>
  <si>
    <t>20 0 00 00000</t>
  </si>
  <si>
    <t>мп</t>
  </si>
  <si>
    <t>непр</t>
  </si>
  <si>
    <t>Непрограммные направления деятельности</t>
  </si>
  <si>
    <t>Прочие непрограммные расходы</t>
  </si>
  <si>
    <t>Мероприятия в области противопожарной безопасности</t>
  </si>
  <si>
    <t>01 0 00 00000</t>
  </si>
  <si>
    <t>01 0 01 00000</t>
  </si>
  <si>
    <t>01 0 01 25160</t>
  </si>
  <si>
    <t>01 0 01 71520</t>
  </si>
  <si>
    <t>01 0 01 S1520</t>
  </si>
  <si>
    <t>20 5 00 25090</t>
  </si>
  <si>
    <t>20 5 00 25050</t>
  </si>
  <si>
    <t>20 5 00 14010</t>
  </si>
  <si>
    <t>Обеспечение деятельности муниципальных домов культуры</t>
  </si>
  <si>
    <t>Субсидии автономным учреждениям</t>
  </si>
  <si>
    <t>620</t>
  </si>
  <si>
    <t>Организация ритуальных услуг и содержание мест захоронения</t>
  </si>
  <si>
    <t>доходы</t>
  </si>
  <si>
    <t xml:space="preserve">разница с доходами </t>
  </si>
  <si>
    <t xml:space="preserve">03 </t>
  </si>
  <si>
    <t>20 5 00 25110</t>
  </si>
  <si>
    <t>20 5 00 25160</t>
  </si>
  <si>
    <t>20 5 00 71520</t>
  </si>
  <si>
    <t>20 5 00 S1520</t>
  </si>
  <si>
    <t>Мероприятия по капитальному ремонту и ремонту автомобильных дорог общего пользования местного значения в границах населенных пунктов, в целях софинансирования которых предоставляется субсидия из бюджета Новгородской области</t>
  </si>
  <si>
    <t xml:space="preserve">05 </t>
  </si>
  <si>
    <t>20 5 00 25190</t>
  </si>
  <si>
    <t>20 5 00 25230</t>
  </si>
  <si>
    <t xml:space="preserve">11 </t>
  </si>
  <si>
    <t xml:space="preserve">01 </t>
  </si>
  <si>
    <t>Содержание штатных единиц, осуществляющих переданные отдельные государственные полномочия области за счет субвенции, предоставленной из бюджета Новгородской области</t>
  </si>
  <si>
    <t>Содержание автомобильных дорог общего пользования местного значения в границах населенных пунктов</t>
  </si>
  <si>
    <t>Мероприятия по капитальному ремонту и ремонту автомобильных дорог общего пользования местного значения в границах населенных пунктов за счет субсидии, предоставленной из бюджета Новгородской области</t>
  </si>
  <si>
    <t>% МП в общих расходах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</si>
  <si>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</si>
  <si>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20 5 00 25210</t>
  </si>
  <si>
    <t>20 5 00 25220</t>
  </si>
  <si>
    <t>Условно-утвержденные расходы по БК</t>
  </si>
  <si>
    <t>Обеспечение проведения выборов и референдумов</t>
  </si>
  <si>
    <t>Проведение выборов</t>
  </si>
  <si>
    <t>20 3 00 00000</t>
  </si>
  <si>
    <t>Проведение выборов Главы муниципального образования</t>
  </si>
  <si>
    <t>Выполнение других обязательств поселения</t>
  </si>
  <si>
    <t>20 5 00 25270</t>
  </si>
  <si>
    <t>Муниципальная программа «Комплексное развитие сельских территорий Савинского сельского поселения на 2021-2023 годы»</t>
  </si>
  <si>
    <t>Обеспечение сохранности автомобильных дорог, улучшение их технического состояния, обеспечение безопасности движения автотранспортных средств</t>
  </si>
  <si>
    <t>Капитальный ремонт и ремонт автомобильных дорог общего пользования местного значения в границах населенных пунктов</t>
  </si>
  <si>
    <t>01 0 01 25170</t>
  </si>
  <si>
    <t>20 5 00 25170</t>
  </si>
  <si>
    <t>Жилищное хозяйство</t>
  </si>
  <si>
    <t>Капитальный ремонт мунципального жилищного фонда</t>
  </si>
  <si>
    <t>20 5 00 25180</t>
  </si>
  <si>
    <t>Взносы на капитальный ремонт в региональный фонд</t>
  </si>
  <si>
    <t>20 5 00 25390</t>
  </si>
  <si>
    <t>Коммунальное хозяйство</t>
  </si>
  <si>
    <t>Муниципальная программа «Развитие малого и среднего предпринимательства в Савинском сельском поселении на 2022-2024 годы»</t>
  </si>
  <si>
    <t>03 0 00 00000</t>
  </si>
  <si>
    <t>Оказание финансовой поддержки субъектам малого и среднего предпринимательства</t>
  </si>
  <si>
    <t>03 0 02 00000</t>
  </si>
  <si>
    <t>Компенсация выпадающих доходов организациям, предоставляющим населению услуги общественных бань</t>
  </si>
  <si>
    <t>03 0 02 62200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</si>
  <si>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</si>
  <si>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</si>
  <si>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Прочие мероприятия в области коммунального хозяйства</t>
  </si>
  <si>
    <t>20 5 00 25250</t>
  </si>
  <si>
    <t>Пенсия за выслугу лет муниципальным служащим, а также лицам, замещавшим муниципальные должности на постоянной (штатной) основе в органах местного самоуправления Савинского сельского поселения</t>
  </si>
  <si>
    <t>Муниципальная программа «Развитие физической культуры и массового спорта на территории Савинского сельского поселения на 2022-2024 годы»</t>
  </si>
  <si>
    <t>04 0 00 00000</t>
  </si>
  <si>
    <t>Повышение интереса населения Савинского сельского поселения к занятиям физической культурой и спортом, развитие двигательной активности</t>
  </si>
  <si>
    <t>04 0 01 00000</t>
  </si>
  <si>
    <t>04 0 01 25100</t>
  </si>
  <si>
    <t>2023 год</t>
  </si>
  <si>
    <t>2024 год</t>
  </si>
  <si>
    <t>2025 год</t>
  </si>
  <si>
    <t>20 0 00 25290</t>
  </si>
  <si>
    <t>20 3 00 25290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</si>
  <si>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мотивация работников культуры в их профессиональной деятельности</t>
  </si>
  <si>
    <t>01 0 04 00000</t>
  </si>
  <si>
    <t>Национальный проект "Культура"</t>
  </si>
  <si>
    <t>01 0 А0 00000</t>
  </si>
  <si>
    <t>Федеральный проект "Творческие люди"</t>
  </si>
  <si>
    <t>01 0 А2 00000</t>
  </si>
  <si>
    <t>Поддержка лучших сельских учреждений культуры</t>
  </si>
  <si>
    <t>01 0 А2 55196</t>
  </si>
  <si>
    <t>20 5 А0 00000</t>
  </si>
  <si>
    <t>20 5 А2 00000</t>
  </si>
  <si>
    <t>20 5 А2 55196</t>
  </si>
  <si>
    <t>к решению Совета депутатов Савинского сельского поселения от 26.12.2022 №179 "О бюджете Савинского сельского поселения на 2023 год и на плановый период 2024 и 2025 годов"</t>
  </si>
  <si>
    <t>Другие вопросы в области национальной безопасности и правоохранительной деятельности</t>
  </si>
  <si>
    <t>14</t>
  </si>
  <si>
    <t xml:space="preserve">Прочие непрограммные расходы </t>
  </si>
  <si>
    <t>Мероприятия по реализации приоритетного проекта поддержки местных инициатив за счет субсидии, предоставленной из бюджета Новгородской области</t>
  </si>
  <si>
    <t>01 0 03 75260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</si>
  <si>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</si>
  <si>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</t>
  </si>
  <si>
    <t>20 5 00 25370</t>
  </si>
  <si>
    <t>Вед</t>
  </si>
  <si>
    <t xml:space="preserve"> Ведомственная структура расходов бюджета поселения на 2023 год и на плановый период 2024 и 2025 годы  </t>
  </si>
  <si>
    <t>Приложение  4</t>
  </si>
  <si>
    <t xml:space="preserve">Материальное поощрение членов добровольной народной дружины поселения, за счет иных межбюджетных трансфертов предоставленных  из бюджета Новгородского муниципального района </t>
  </si>
  <si>
    <t>20 5 00 46010</t>
  </si>
  <si>
    <t>Поддержка общественно-значимых проектов по благоустройству сельских территорий поселения, проектов местных инициатив граждан, проживающих на территории Савинского сельского поселения</t>
  </si>
  <si>
    <t>01 0 03 00000</t>
  </si>
  <si>
    <t>20 5 00 62200</t>
  </si>
  <si>
    <t>Администрация Савинского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</si>
</sst>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00"/>
    <numFmt numFmtId="166" formatCode="#,##0.0"/>
    <numFmt numFmtId="167" formatCode="#,##0.00000"/>
    <numFmt numFmtId="168" formatCode="00\ 0\ 0000"/>
    <numFmt numFmtId="169" formatCode="00\ 0\ 00\ 00000"/>
    <numFmt numFmtId="170" formatCode="0.000000"/>
  </numFmts>
  <fonts count="46" x14ac:knownFonts="1">
    <font>
      <sz val="10"/>
      <name val="Arial Cyr"/>
      <charset val="204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3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70C0"/>
      <name val="Times New Roman"/>
      <family val="1"/>
    </font>
    <font>
      <sz val="11"/>
      <color rgb="FF0070C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0" borderId="7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13" fillId="0" borderId="0"/>
    <xf numFmtId="0" fontId="30" fillId="0" borderId="0"/>
    <xf numFmtId="0" fontId="25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13" borderId="8" applyNumberForma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</cellStyleXfs>
  <cellXfs count="243">
    <xf numFmtId="0" fontId="0" fillId="0" borderId="0" xfId="0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64" fontId="9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/>
    <xf numFmtId="0" fontId="10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1" fontId="2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15" borderId="0" xfId="0" applyFont="1" applyFill="1" applyAlignment="1"/>
    <xf numFmtId="49" fontId="9" fillId="15" borderId="0" xfId="0" applyNumberFormat="1" applyFont="1" applyFill="1" applyAlignment="1">
      <alignment horizontal="center" wrapText="1"/>
    </xf>
    <xf numFmtId="49" fontId="2" fillId="15" borderId="0" xfId="0" applyNumberFormat="1" applyFont="1" applyFill="1" applyAlignment="1">
      <alignment horizontal="center"/>
    </xf>
    <xf numFmtId="0" fontId="11" fillId="15" borderId="0" xfId="0" applyNumberFormat="1" applyFont="1" applyFill="1" applyBorder="1" applyAlignment="1">
      <alignment vertical="top" wrapText="1"/>
    </xf>
    <xf numFmtId="2" fontId="2" fillId="15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0" fillId="0" borderId="0" xfId="0" applyAlignment="1"/>
    <xf numFmtId="164" fontId="6" fillId="0" borderId="0" xfId="0" applyNumberFormat="1" applyFont="1" applyFill="1" applyBorder="1" applyAlignment="1">
      <alignment horizontal="right"/>
    </xf>
    <xf numFmtId="164" fontId="3" fillId="16" borderId="0" xfId="0" applyNumberFormat="1" applyFont="1" applyFill="1" applyBorder="1" applyAlignment="1">
      <alignment horizontal="right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Alignment="1">
      <alignment horizontal="left"/>
    </xf>
    <xf numFmtId="164" fontId="2" fillId="16" borderId="0" xfId="0" applyNumberFormat="1" applyFont="1" applyFill="1" applyBorder="1" applyAlignment="1">
      <alignment horizontal="right"/>
    </xf>
    <xf numFmtId="0" fontId="1" fillId="16" borderId="0" xfId="0" applyFont="1" applyFill="1" applyBorder="1" applyAlignment="1">
      <alignment horizontal="left"/>
    </xf>
    <xf numFmtId="0" fontId="1" fillId="16" borderId="0" xfId="0" applyFont="1" applyFill="1" applyAlignment="1">
      <alignment horizontal="left"/>
    </xf>
    <xf numFmtId="0" fontId="2" fillId="16" borderId="0" xfId="0" applyFont="1" applyFill="1" applyBorder="1" applyAlignment="1">
      <alignment horizontal="left"/>
    </xf>
    <xf numFmtId="0" fontId="2" fillId="16" borderId="0" xfId="0" applyFont="1" applyFill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12" fillId="0" borderId="0" xfId="0" applyNumberFormat="1" applyFont="1" applyBorder="1"/>
    <xf numFmtId="167" fontId="3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66" fontId="12" fillId="0" borderId="0" xfId="0" applyNumberFormat="1" applyFont="1" applyBorder="1"/>
    <xf numFmtId="165" fontId="3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Border="1" applyAlignment="1">
      <alignment horizontal="left"/>
    </xf>
    <xf numFmtId="165" fontId="2" fillId="15" borderId="0" xfId="0" applyNumberFormat="1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ill="1" applyBorder="1" applyAlignment="1"/>
    <xf numFmtId="164" fontId="10" fillId="0" borderId="0" xfId="0" applyNumberFormat="1" applyFont="1" applyFill="1" applyAlignment="1">
      <alignment horizontal="right"/>
    </xf>
    <xf numFmtId="1" fontId="33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65" fontId="12" fillId="0" borderId="0" xfId="0" applyNumberFormat="1" applyFont="1" applyFill="1" applyBorder="1"/>
    <xf numFmtId="49" fontId="7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/>
    <xf numFmtId="49" fontId="3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left"/>
    </xf>
    <xf numFmtId="168" fontId="10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69" fontId="1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169" fontId="2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2" fontId="3" fillId="0" borderId="10" xfId="0" applyNumberFormat="1" applyFont="1" applyFill="1" applyBorder="1" applyAlignment="1">
      <alignment horizontal="center"/>
    </xf>
    <xf numFmtId="167" fontId="10" fillId="0" borderId="1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vertical="top"/>
    </xf>
    <xf numFmtId="2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167" fontId="2" fillId="0" borderId="10" xfId="0" applyNumberFormat="1" applyFont="1" applyFill="1" applyBorder="1" applyAlignment="1">
      <alignment vertical="center"/>
    </xf>
    <xf numFmtId="169" fontId="3" fillId="0" borderId="10" xfId="0" applyNumberFormat="1" applyFont="1" applyFill="1" applyBorder="1" applyAlignment="1">
      <alignment horizontal="center"/>
    </xf>
    <xf numFmtId="167" fontId="7" fillId="0" borderId="10" xfId="0" applyNumberFormat="1" applyFont="1" applyFill="1" applyBorder="1" applyAlignment="1">
      <alignment horizontal="right"/>
    </xf>
    <xf numFmtId="165" fontId="10" fillId="0" borderId="10" xfId="0" applyNumberFormat="1" applyFont="1" applyFill="1" applyBorder="1" applyAlignment="1"/>
    <xf numFmtId="169" fontId="35" fillId="0" borderId="10" xfId="0" applyNumberFormat="1" applyFont="1" applyFill="1" applyBorder="1" applyAlignment="1">
      <alignment horizontal="center"/>
    </xf>
    <xf numFmtId="167" fontId="33" fillId="0" borderId="10" xfId="0" applyNumberFormat="1" applyFont="1" applyFill="1" applyBorder="1" applyAlignment="1">
      <alignment horizontal="right"/>
    </xf>
    <xf numFmtId="0" fontId="31" fillId="0" borderId="10" xfId="0" applyFont="1" applyFill="1" applyBorder="1" applyAlignment="1"/>
    <xf numFmtId="167" fontId="3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/>
    <xf numFmtId="167" fontId="33" fillId="0" borderId="10" xfId="0" applyNumberFormat="1" applyFont="1" applyFill="1" applyBorder="1"/>
    <xf numFmtId="0" fontId="1" fillId="0" borderId="10" xfId="0" applyFont="1" applyFill="1" applyBorder="1" applyAlignment="1"/>
    <xf numFmtId="165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7" fontId="12" fillId="0" borderId="10" xfId="0" applyNumberFormat="1" applyFont="1" applyFill="1" applyBorder="1"/>
    <xf numFmtId="49" fontId="36" fillId="0" borderId="10" xfId="0" applyNumberFormat="1" applyFont="1" applyFill="1" applyBorder="1" applyAlignment="1">
      <alignment horizontal="center"/>
    </xf>
    <xf numFmtId="168" fontId="36" fillId="0" borderId="10" xfId="0" applyNumberFormat="1" applyFont="1" applyFill="1" applyBorder="1" applyAlignment="1">
      <alignment horizontal="center"/>
    </xf>
    <xf numFmtId="167" fontId="36" fillId="0" borderId="10" xfId="0" applyNumberFormat="1" applyFont="1" applyFill="1" applyBorder="1" applyAlignment="1">
      <alignment horizontal="right"/>
    </xf>
    <xf numFmtId="0" fontId="10" fillId="17" borderId="10" xfId="0" applyFont="1" applyFill="1" applyBorder="1" applyAlignment="1">
      <alignment horizontal="justify" vertical="top" wrapText="1"/>
    </xf>
    <xf numFmtId="49" fontId="3" fillId="17" borderId="10" xfId="0" applyNumberFormat="1" applyFont="1" applyFill="1" applyBorder="1" applyAlignment="1">
      <alignment horizontal="center"/>
    </xf>
    <xf numFmtId="168" fontId="2" fillId="17" borderId="10" xfId="0" applyNumberFormat="1" applyFont="1" applyFill="1" applyBorder="1" applyAlignment="1">
      <alignment horizontal="left"/>
    </xf>
    <xf numFmtId="49" fontId="2" fillId="17" borderId="10" xfId="0" applyNumberFormat="1" applyFont="1" applyFill="1" applyBorder="1" applyAlignment="1">
      <alignment horizontal="left"/>
    </xf>
    <xf numFmtId="0" fontId="3" fillId="17" borderId="10" xfId="0" applyFont="1" applyFill="1" applyBorder="1" applyAlignment="1">
      <alignment horizontal="justify" vertical="top" wrapText="1"/>
    </xf>
    <xf numFmtId="2" fontId="3" fillId="17" borderId="10" xfId="0" applyNumberFormat="1" applyFont="1" applyFill="1" applyBorder="1" applyAlignment="1">
      <alignment horizontal="center"/>
    </xf>
    <xf numFmtId="168" fontId="3" fillId="17" borderId="10" xfId="0" applyNumberFormat="1" applyFont="1" applyFill="1" applyBorder="1" applyAlignment="1">
      <alignment horizontal="center"/>
    </xf>
    <xf numFmtId="0" fontId="37" fillId="18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38" fillId="0" borderId="10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3" fillId="17" borderId="10" xfId="0" applyFont="1" applyFill="1" applyBorder="1" applyAlignment="1">
      <alignment horizontal="justify" vertical="top"/>
    </xf>
    <xf numFmtId="168" fontId="2" fillId="17" borderId="10" xfId="0" applyNumberFormat="1" applyFont="1" applyFill="1" applyBorder="1" applyAlignment="1">
      <alignment horizontal="center"/>
    </xf>
    <xf numFmtId="49" fontId="2" fillId="17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justify" vertical="top"/>
    </xf>
    <xf numFmtId="49" fontId="10" fillId="17" borderId="10" xfId="0" applyNumberFormat="1" applyFont="1" applyFill="1" applyBorder="1" applyAlignment="1">
      <alignment horizontal="center"/>
    </xf>
    <xf numFmtId="169" fontId="10" fillId="17" borderId="10" xfId="0" applyNumberFormat="1" applyFont="1" applyFill="1" applyBorder="1" applyAlignment="1">
      <alignment horizontal="center"/>
    </xf>
    <xf numFmtId="165" fontId="10" fillId="17" borderId="10" xfId="0" applyNumberFormat="1" applyFont="1" applyFill="1" applyBorder="1" applyAlignment="1"/>
    <xf numFmtId="0" fontId="11" fillId="0" borderId="10" xfId="0" applyFont="1" applyFill="1" applyBorder="1" applyAlignment="1">
      <alignment horizontal="justify" vertical="top" wrapText="1" shrinkToFit="1"/>
    </xf>
    <xf numFmtId="168" fontId="10" fillId="17" borderId="10" xfId="0" applyNumberFormat="1" applyFont="1" applyFill="1" applyBorder="1" applyAlignment="1">
      <alignment horizontal="center"/>
    </xf>
    <xf numFmtId="49" fontId="7" fillId="17" borderId="10" xfId="0" applyNumberFormat="1" applyFont="1" applyFill="1" applyBorder="1" applyAlignment="1">
      <alignment horizontal="center"/>
    </xf>
    <xf numFmtId="167" fontId="10" fillId="17" borderId="10" xfId="0" applyNumberFormat="1" applyFont="1" applyFill="1" applyBorder="1" applyAlignment="1">
      <alignment horizontal="right"/>
    </xf>
    <xf numFmtId="0" fontId="3" fillId="17" borderId="10" xfId="0" applyNumberFormat="1" applyFont="1" applyFill="1" applyBorder="1" applyAlignment="1">
      <alignment horizontal="center"/>
    </xf>
    <xf numFmtId="0" fontId="3" fillId="17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justify" vertical="top" wrapText="1"/>
    </xf>
    <xf numFmtId="49" fontId="39" fillId="0" borderId="10" xfId="0" applyNumberFormat="1" applyFont="1" applyFill="1" applyBorder="1" applyAlignment="1">
      <alignment horizontal="center"/>
    </xf>
    <xf numFmtId="169" fontId="39" fillId="0" borderId="10" xfId="0" applyNumberFormat="1" applyFont="1" applyFill="1" applyBorder="1" applyAlignment="1">
      <alignment horizontal="center"/>
    </xf>
    <xf numFmtId="167" fontId="39" fillId="0" borderId="10" xfId="0" applyNumberFormat="1" applyFont="1" applyFill="1" applyBorder="1" applyAlignment="1">
      <alignment horizontal="right"/>
    </xf>
    <xf numFmtId="167" fontId="3" fillId="17" borderId="10" xfId="0" applyNumberFormat="1" applyFont="1" applyFill="1" applyBorder="1" applyAlignment="1">
      <alignment horizontal="right"/>
    </xf>
    <xf numFmtId="0" fontId="10" fillId="18" borderId="10" xfId="0" applyFont="1" applyFill="1" applyBorder="1" applyAlignment="1">
      <alignment horizontal="justify" vertical="top" wrapText="1"/>
    </xf>
    <xf numFmtId="49" fontId="3" fillId="18" borderId="10" xfId="0" applyNumberFormat="1" applyFont="1" applyFill="1" applyBorder="1" applyAlignment="1">
      <alignment horizontal="center"/>
    </xf>
    <xf numFmtId="168" fontId="10" fillId="18" borderId="10" xfId="0" applyNumberFormat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/>
    </xf>
    <xf numFmtId="169" fontId="10" fillId="18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 horizontal="justify" vertical="top"/>
    </xf>
    <xf numFmtId="49" fontId="39" fillId="0" borderId="10" xfId="0" applyNumberFormat="1" applyFont="1" applyFill="1" applyBorder="1" applyAlignment="1">
      <alignment horizontal="left"/>
    </xf>
    <xf numFmtId="2" fontId="3" fillId="18" borderId="10" xfId="0" applyNumberFormat="1" applyFont="1" applyFill="1" applyBorder="1" applyAlignment="1">
      <alignment horizontal="center"/>
    </xf>
    <xf numFmtId="168" fontId="3" fillId="18" borderId="10" xfId="0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167" fontId="39" fillId="0" borderId="10" xfId="0" applyNumberFormat="1" applyFont="1" applyFill="1" applyBorder="1" applyAlignment="1">
      <alignment vertical="center"/>
    </xf>
    <xf numFmtId="0" fontId="3" fillId="18" borderId="10" xfId="0" applyFont="1" applyFill="1" applyBorder="1" applyAlignment="1">
      <alignment horizontal="justify" vertical="top" wrapText="1"/>
    </xf>
    <xf numFmtId="169" fontId="3" fillId="18" borderId="10" xfId="0" applyNumberFormat="1" applyFont="1" applyFill="1" applyBorder="1" applyAlignment="1">
      <alignment horizontal="center"/>
    </xf>
    <xf numFmtId="168" fontId="39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horizontal="justify" vertical="top" wrapText="1"/>
    </xf>
    <xf numFmtId="165" fontId="39" fillId="0" borderId="10" xfId="0" applyNumberFormat="1" applyFont="1" applyFill="1" applyBorder="1" applyAlignment="1"/>
    <xf numFmtId="0" fontId="4" fillId="19" borderId="10" xfId="0" applyFont="1" applyFill="1" applyBorder="1" applyAlignment="1">
      <alignment horizontal="justify" vertical="top" wrapText="1"/>
    </xf>
    <xf numFmtId="49" fontId="3" fillId="19" borderId="10" xfId="0" applyNumberFormat="1" applyFont="1" applyFill="1" applyBorder="1" applyAlignment="1">
      <alignment horizontal="center"/>
    </xf>
    <xf numFmtId="168" fontId="3" fillId="19" borderId="10" xfId="0" applyNumberFormat="1" applyFont="1" applyFill="1" applyBorder="1" applyAlignment="1">
      <alignment horizontal="center"/>
    </xf>
    <xf numFmtId="167" fontId="3" fillId="19" borderId="10" xfId="0" applyNumberFormat="1" applyFont="1" applyFill="1" applyBorder="1" applyAlignment="1">
      <alignment horizontal="right"/>
    </xf>
    <xf numFmtId="0" fontId="34" fillId="19" borderId="10" xfId="0" applyFont="1" applyFill="1" applyBorder="1" applyAlignment="1">
      <alignment horizontal="justify" vertical="top"/>
    </xf>
    <xf numFmtId="49" fontId="10" fillId="19" borderId="10" xfId="0" applyNumberFormat="1" applyFont="1" applyFill="1" applyBorder="1" applyAlignment="1">
      <alignment horizontal="center"/>
    </xf>
    <xf numFmtId="168" fontId="10" fillId="19" borderId="10" xfId="0" applyNumberFormat="1" applyFont="1" applyFill="1" applyBorder="1" applyAlignment="1">
      <alignment horizontal="center"/>
    </xf>
    <xf numFmtId="167" fontId="10" fillId="19" borderId="10" xfId="0" applyNumberFormat="1" applyFont="1" applyFill="1" applyBorder="1" applyAlignment="1">
      <alignment horizontal="right"/>
    </xf>
    <xf numFmtId="0" fontId="3" fillId="19" borderId="10" xfId="0" applyFont="1" applyFill="1" applyBorder="1" applyAlignment="1">
      <alignment horizontal="justify" vertical="top" wrapText="1"/>
    </xf>
    <xf numFmtId="0" fontId="34" fillId="19" borderId="10" xfId="0" applyFont="1" applyFill="1" applyBorder="1" applyAlignment="1">
      <alignment horizontal="justify" vertical="top" wrapText="1"/>
    </xf>
    <xf numFmtId="49" fontId="2" fillId="19" borderId="10" xfId="0" applyNumberFormat="1" applyFont="1" applyFill="1" applyBorder="1" applyAlignment="1">
      <alignment horizontal="center"/>
    </xf>
    <xf numFmtId="168" fontId="2" fillId="19" borderId="10" xfId="0" applyNumberFormat="1" applyFont="1" applyFill="1" applyBorder="1" applyAlignment="1">
      <alignment horizontal="center"/>
    </xf>
    <xf numFmtId="0" fontId="37" fillId="18" borderId="10" xfId="0" applyFont="1" applyFill="1" applyBorder="1" applyAlignment="1">
      <alignment horizontal="justify" wrapText="1"/>
    </xf>
    <xf numFmtId="0" fontId="10" fillId="19" borderId="10" xfId="0" applyFont="1" applyFill="1" applyBorder="1" applyAlignment="1">
      <alignment horizontal="justify" vertical="top" wrapText="1"/>
    </xf>
    <xf numFmtId="169" fontId="36" fillId="0" borderId="10" xfId="0" applyNumberFormat="1" applyFont="1" applyFill="1" applyBorder="1" applyAlignment="1">
      <alignment horizontal="center"/>
    </xf>
    <xf numFmtId="49" fontId="2" fillId="18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justify" vertical="top"/>
    </xf>
    <xf numFmtId="167" fontId="2" fillId="18" borderId="10" xfId="0" applyNumberFormat="1" applyFont="1" applyFill="1" applyBorder="1" applyAlignment="1">
      <alignment vertical="center"/>
    </xf>
    <xf numFmtId="167" fontId="2" fillId="18" borderId="10" xfId="0" applyNumberFormat="1" applyFont="1" applyFill="1" applyBorder="1" applyAlignment="1">
      <alignment horizontal="right"/>
    </xf>
    <xf numFmtId="0" fontId="11" fillId="18" borderId="10" xfId="0" applyFont="1" applyFill="1" applyBorder="1" applyAlignment="1">
      <alignment horizontal="justify" vertical="top" wrapText="1"/>
    </xf>
    <xf numFmtId="49" fontId="7" fillId="18" borderId="10" xfId="0" applyNumberFormat="1" applyFont="1" applyFill="1" applyBorder="1" applyAlignment="1">
      <alignment horizontal="center"/>
    </xf>
    <xf numFmtId="168" fontId="7" fillId="18" borderId="10" xfId="0" applyNumberFormat="1" applyFont="1" applyFill="1" applyBorder="1" applyAlignment="1">
      <alignment horizontal="center"/>
    </xf>
    <xf numFmtId="167" fontId="7" fillId="18" borderId="10" xfId="0" applyNumberFormat="1" applyFont="1" applyFill="1" applyBorder="1" applyAlignment="1">
      <alignment horizontal="right"/>
    </xf>
    <xf numFmtId="0" fontId="3" fillId="20" borderId="10" xfId="0" applyFont="1" applyFill="1" applyBorder="1" applyAlignment="1">
      <alignment vertical="top"/>
    </xf>
    <xf numFmtId="49" fontId="7" fillId="20" borderId="10" xfId="0" applyNumberFormat="1" applyFont="1" applyFill="1" applyBorder="1" applyAlignment="1">
      <alignment horizontal="center"/>
    </xf>
    <xf numFmtId="168" fontId="7" fillId="20" borderId="10" xfId="0" applyNumberFormat="1" applyFont="1" applyFill="1" applyBorder="1" applyAlignment="1">
      <alignment horizontal="center"/>
    </xf>
    <xf numFmtId="167" fontId="33" fillId="20" borderId="10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justify" wrapText="1"/>
    </xf>
    <xf numFmtId="0" fontId="3" fillId="18" borderId="10" xfId="0" applyFont="1" applyFill="1" applyBorder="1" applyAlignment="1">
      <alignment horizontal="justify"/>
    </xf>
    <xf numFmtId="0" fontId="37" fillId="0" borderId="10" xfId="0" applyFont="1" applyBorder="1" applyAlignment="1">
      <alignment horizontal="justify" wrapText="1"/>
    </xf>
    <xf numFmtId="0" fontId="44" fillId="0" borderId="10" xfId="0" applyFont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45" fillId="0" borderId="10" xfId="0" applyFont="1" applyFill="1" applyBorder="1" applyAlignment="1">
      <alignment horizontal="justify" vertical="top" wrapText="1"/>
    </xf>
    <xf numFmtId="0" fontId="11" fillId="15" borderId="10" xfId="0" applyFont="1" applyFill="1" applyBorder="1" applyAlignment="1">
      <alignment horizontal="justify" wrapText="1"/>
    </xf>
    <xf numFmtId="49" fontId="7" fillId="15" borderId="10" xfId="0" applyNumberFormat="1" applyFont="1" applyFill="1" applyBorder="1" applyAlignment="1">
      <alignment horizontal="center"/>
    </xf>
    <xf numFmtId="169" fontId="7" fillId="15" borderId="10" xfId="0" applyNumberFormat="1" applyFont="1" applyFill="1" applyBorder="1" applyAlignment="1">
      <alignment horizontal="center"/>
    </xf>
    <xf numFmtId="167" fontId="7" fillId="15" borderId="10" xfId="0" applyNumberFormat="1" applyFont="1" applyFill="1" applyBorder="1" applyAlignment="1">
      <alignment horizontal="right"/>
    </xf>
    <xf numFmtId="0" fontId="3" fillId="15" borderId="10" xfId="0" applyFont="1" applyFill="1" applyBorder="1" applyAlignment="1">
      <alignment horizontal="justify" vertical="top" wrapText="1"/>
    </xf>
    <xf numFmtId="49" fontId="3" fillId="15" borderId="10" xfId="0" applyNumberFormat="1" applyFont="1" applyFill="1" applyBorder="1" applyAlignment="1">
      <alignment horizontal="center"/>
    </xf>
    <xf numFmtId="49" fontId="2" fillId="15" borderId="10" xfId="0" applyNumberFormat="1" applyFont="1" applyFill="1" applyBorder="1" applyAlignment="1">
      <alignment horizontal="center"/>
    </xf>
    <xf numFmtId="168" fontId="2" fillId="15" borderId="10" xfId="0" applyNumberFormat="1" applyFont="1" applyFill="1" applyBorder="1" applyAlignment="1">
      <alignment horizontal="center"/>
    </xf>
    <xf numFmtId="167" fontId="3" fillId="15" borderId="10" xfId="0" applyNumberFormat="1" applyFont="1" applyFill="1" applyBorder="1" applyAlignment="1">
      <alignment horizontal="right"/>
    </xf>
    <xf numFmtId="0" fontId="7" fillId="15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/>
    <xf numFmtId="0" fontId="3" fillId="17" borderId="10" xfId="0" applyFont="1" applyFill="1" applyBorder="1" applyAlignment="1">
      <alignment horizontal="justify" wrapText="1"/>
    </xf>
    <xf numFmtId="0" fontId="4" fillId="19" borderId="10" xfId="0" applyFont="1" applyFill="1" applyBorder="1" applyAlignment="1">
      <alignment horizontal="justify" wrapText="1"/>
    </xf>
    <xf numFmtId="0" fontId="10" fillId="17" borderId="10" xfId="0" applyFont="1" applyFill="1" applyBorder="1" applyAlignment="1">
      <alignment horizontal="justify" wrapText="1"/>
    </xf>
    <xf numFmtId="0" fontId="10" fillId="18" borderId="10" xfId="0" applyFont="1" applyFill="1" applyBorder="1" applyAlignment="1">
      <alignment horizontal="justify" wrapText="1"/>
    </xf>
    <xf numFmtId="0" fontId="37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horizontal="justify" wrapText="1"/>
    </xf>
    <xf numFmtId="0" fontId="37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41" fillId="0" borderId="10" xfId="0" applyFont="1" applyFill="1" applyBorder="1" applyAlignment="1">
      <alignment horizontal="justify" wrapText="1"/>
    </xf>
    <xf numFmtId="0" fontId="3" fillId="17" borderId="10" xfId="0" applyFont="1" applyFill="1" applyBorder="1" applyAlignment="1">
      <alignment horizontal="justify"/>
    </xf>
    <xf numFmtId="0" fontId="10" fillId="0" borderId="10" xfId="0" applyFont="1" applyFill="1" applyBorder="1" applyAlignment="1">
      <alignment horizontal="justify"/>
    </xf>
    <xf numFmtId="0" fontId="11" fillId="0" borderId="10" xfId="0" applyFont="1" applyFill="1" applyBorder="1" applyAlignment="1">
      <alignment horizontal="justify"/>
    </xf>
    <xf numFmtId="0" fontId="42" fillId="0" borderId="10" xfId="0" applyFont="1" applyFill="1" applyBorder="1" applyAlignment="1">
      <alignment horizontal="justify"/>
    </xf>
    <xf numFmtId="0" fontId="34" fillId="19" borderId="10" xfId="0" applyFont="1" applyFill="1" applyBorder="1" applyAlignment="1">
      <alignment horizontal="justify"/>
    </xf>
    <xf numFmtId="0" fontId="3" fillId="18" borderId="10" xfId="0" applyFont="1" applyFill="1" applyBorder="1" applyAlignment="1">
      <alignment horizontal="justify" wrapText="1"/>
    </xf>
    <xf numFmtId="0" fontId="3" fillId="19" borderId="10" xfId="0" applyFont="1" applyFill="1" applyBorder="1" applyAlignment="1">
      <alignment horizontal="justify" wrapText="1"/>
    </xf>
    <xf numFmtId="0" fontId="45" fillId="0" borderId="10" xfId="0" applyFont="1" applyFill="1" applyBorder="1" applyAlignment="1">
      <alignment horizontal="justify" wrapText="1"/>
    </xf>
    <xf numFmtId="0" fontId="34" fillId="19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 shrinkToFit="1"/>
    </xf>
    <xf numFmtId="0" fontId="9" fillId="0" borderId="10" xfId="0" applyFont="1" applyFill="1" applyBorder="1" applyAlignment="1">
      <alignment horizontal="justify" wrapText="1"/>
    </xf>
    <xf numFmtId="0" fontId="11" fillId="18" borderId="10" xfId="0" applyFont="1" applyFill="1" applyBorder="1" applyAlignment="1">
      <alignment horizontal="justify" wrapText="1"/>
    </xf>
    <xf numFmtId="0" fontId="38" fillId="0" borderId="10" xfId="0" applyFont="1" applyFill="1" applyBorder="1" applyAlignment="1">
      <alignment horizontal="justify" wrapText="1"/>
    </xf>
    <xf numFmtId="0" fontId="3" fillId="15" borderId="10" xfId="0" applyFont="1" applyFill="1" applyBorder="1" applyAlignment="1">
      <alignment horizontal="justify" wrapText="1"/>
    </xf>
    <xf numFmtId="0" fontId="7" fillId="15" borderId="10" xfId="0" applyFont="1" applyFill="1" applyBorder="1" applyAlignment="1">
      <alignment horizontal="justify" wrapText="1"/>
    </xf>
    <xf numFmtId="0" fontId="10" fillId="19" borderId="10" xfId="0" applyFont="1" applyFill="1" applyBorder="1" applyAlignment="1">
      <alignment horizontal="justify" wrapText="1"/>
    </xf>
    <xf numFmtId="0" fontId="3" fillId="20" borderId="10" xfId="0" applyFont="1" applyFill="1" applyBorder="1" applyAlignment="1"/>
    <xf numFmtId="0" fontId="45" fillId="21" borderId="10" xfId="0" applyFont="1" applyFill="1" applyBorder="1" applyAlignment="1">
      <alignment horizontal="justify" wrapText="1"/>
    </xf>
    <xf numFmtId="0" fontId="45" fillId="21" borderId="10" xfId="0" applyFont="1" applyFill="1" applyBorder="1" applyAlignment="1">
      <alignment horizontal="center" wrapText="1"/>
    </xf>
    <xf numFmtId="49" fontId="10" fillId="15" borderId="10" xfId="0" applyNumberFormat="1" applyFont="1" applyFill="1" applyBorder="1" applyAlignment="1">
      <alignment horizontal="center"/>
    </xf>
    <xf numFmtId="169" fontId="10" fillId="15" borderId="10" xfId="0" applyNumberFormat="1" applyFont="1" applyFill="1" applyBorder="1" applyAlignment="1">
      <alignment horizontal="center"/>
    </xf>
    <xf numFmtId="167" fontId="10" fillId="15" borderId="10" xfId="0" applyNumberFormat="1" applyFont="1" applyFill="1" applyBorder="1" applyAlignment="1">
      <alignment horizontal="right"/>
    </xf>
    <xf numFmtId="0" fontId="4" fillId="15" borderId="0" xfId="0" applyFont="1" applyFill="1" applyAlignment="1">
      <alignment horizontal="center" wrapText="1"/>
    </xf>
    <xf numFmtId="164" fontId="2" fillId="0" borderId="11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2" fontId="33" fillId="0" borderId="10" xfId="0" applyNumberFormat="1" applyFont="1" applyFill="1" applyBorder="1" applyAlignment="1">
      <alignment horizontal="center" vertical="center"/>
    </xf>
    <xf numFmtId="1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center"/>
    </xf>
    <xf numFmtId="0" fontId="34" fillId="20" borderId="10" xfId="0" applyFont="1" applyFill="1" applyBorder="1" applyAlignment="1">
      <alignment horizontal="left" vertical="center" wrapText="1"/>
    </xf>
    <xf numFmtId="0" fontId="34" fillId="20" borderId="15" xfId="0" applyFont="1" applyFill="1" applyBorder="1" applyAlignment="1">
      <alignment horizontal="center" vertical="center" wrapText="1"/>
    </xf>
    <xf numFmtId="1" fontId="33" fillId="20" borderId="10" xfId="0" applyNumberFormat="1" applyFont="1" applyFill="1" applyBorder="1" applyAlignment="1">
      <alignment horizontal="center" vertical="center" wrapText="1"/>
    </xf>
    <xf numFmtId="167" fontId="33" fillId="20" borderId="10" xfId="0" applyNumberFormat="1" applyFont="1" applyFill="1" applyBorder="1" applyAlignment="1">
      <alignment horizontal="center" vertical="center" wrapText="1"/>
    </xf>
  </cellXfs>
  <cellStyles count="26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Обычный 2" xfId="18"/>
    <cellStyle name="Обычный 3" xfId="19"/>
    <cellStyle name="Плохой 2" xfId="20"/>
    <cellStyle name="Пояснение 2" xfId="21"/>
    <cellStyle name="Примечание 2" xfId="22"/>
    <cellStyle name="Связанная ячейка 2" xfId="23"/>
    <cellStyle name="Текст предупреждения 2" xfId="24"/>
    <cellStyle name="Хороший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186"/>
  <sheetViews>
    <sheetView tabSelected="1" view="pageBreakPreview" topLeftCell="A145" zoomScale="124" zoomScaleNormal="100" zoomScaleSheetLayoutView="124" workbookViewId="0">
      <selection activeCell="A14" sqref="A14"/>
    </sheetView>
  </sheetViews>
  <sheetFormatPr defaultRowHeight="14.45" customHeight="1" x14ac:dyDescent="0.25"/>
  <cols>
    <col min="1" max="1" width="68.42578125" style="29" customWidth="1"/>
    <col min="2" max="2" width="8.42578125" style="29" customWidth="1"/>
    <col min="3" max="3" width="6.28515625" style="31" customWidth="1"/>
    <col min="4" max="4" width="6" style="31" customWidth="1"/>
    <col min="5" max="5" width="16" style="31" customWidth="1"/>
    <col min="6" max="6" width="6.42578125" style="31" customWidth="1"/>
    <col min="7" max="7" width="20.140625" style="31" customWidth="1"/>
    <col min="8" max="8" width="21.42578125" style="7" customWidth="1"/>
    <col min="9" max="9" width="17.7109375" style="11" customWidth="1"/>
    <col min="10" max="10" width="19.5703125" style="11" customWidth="1"/>
    <col min="11" max="11" width="24.42578125" style="11" customWidth="1"/>
    <col min="12" max="12" width="20" style="11" customWidth="1"/>
    <col min="13" max="15" width="8.7109375" style="11" customWidth="1"/>
    <col min="16" max="16" width="8.7109375" style="16" customWidth="1"/>
    <col min="17" max="16384" width="9.140625" style="1"/>
  </cols>
  <sheetData>
    <row r="1" spans="1:16" ht="16.5" customHeight="1" x14ac:dyDescent="0.25">
      <c r="G1" s="231" t="s">
        <v>171</v>
      </c>
      <c r="H1" s="231"/>
      <c r="I1" s="231"/>
      <c r="L1" s="17"/>
      <c r="M1" s="17"/>
      <c r="N1" s="17"/>
      <c r="O1" s="17"/>
    </row>
    <row r="2" spans="1:16" ht="14.45" customHeight="1" x14ac:dyDescent="0.25">
      <c r="G2" s="230" t="s">
        <v>160</v>
      </c>
      <c r="H2" s="230"/>
      <c r="I2" s="230"/>
      <c r="L2" s="17"/>
      <c r="M2" s="17"/>
      <c r="N2" s="17"/>
      <c r="O2" s="17"/>
    </row>
    <row r="3" spans="1:16" ht="14.45" customHeight="1" x14ac:dyDescent="0.25">
      <c r="G3" s="230"/>
      <c r="H3" s="230"/>
      <c r="I3" s="230"/>
      <c r="L3" s="17"/>
      <c r="M3" s="17"/>
      <c r="N3" s="17"/>
      <c r="O3" s="17"/>
    </row>
    <row r="4" spans="1:16" ht="15.75" customHeight="1" x14ac:dyDescent="0.25">
      <c r="G4" s="230"/>
      <c r="H4" s="230"/>
      <c r="I4" s="230"/>
      <c r="L4" s="17"/>
      <c r="M4" s="17"/>
      <c r="N4" s="17"/>
      <c r="O4" s="17"/>
    </row>
    <row r="5" spans="1:16" ht="14.45" hidden="1" customHeight="1" x14ac:dyDescent="0.25">
      <c r="C5" s="30"/>
      <c r="D5" s="30"/>
      <c r="E5" s="30"/>
      <c r="F5" s="30"/>
      <c r="G5" s="32"/>
      <c r="H5" s="35"/>
      <c r="I5" s="35"/>
      <c r="J5" s="9"/>
      <c r="K5" s="9"/>
      <c r="L5" s="9"/>
      <c r="M5" s="9"/>
      <c r="N5" s="9"/>
      <c r="O5" s="9"/>
    </row>
    <row r="6" spans="1:16" ht="14.45" customHeight="1" x14ac:dyDescent="0.25">
      <c r="C6" s="30"/>
      <c r="D6" s="30"/>
      <c r="E6" s="30"/>
      <c r="F6" s="30"/>
      <c r="G6" s="32"/>
      <c r="H6" s="35"/>
      <c r="I6" s="35"/>
      <c r="J6" s="9"/>
      <c r="K6" s="9"/>
      <c r="L6" s="9"/>
      <c r="M6" s="9"/>
      <c r="N6" s="9"/>
      <c r="O6" s="9"/>
    </row>
    <row r="7" spans="1:16" s="5" customFormat="1" ht="60" customHeight="1" x14ac:dyDescent="0.3">
      <c r="A7" s="226" t="s">
        <v>170</v>
      </c>
      <c r="B7" s="226"/>
      <c r="C7" s="226"/>
      <c r="D7" s="226"/>
      <c r="E7" s="226"/>
      <c r="F7" s="226"/>
      <c r="G7" s="226"/>
      <c r="H7" s="226"/>
      <c r="I7" s="226"/>
      <c r="J7" s="10"/>
      <c r="K7" s="10"/>
      <c r="L7" s="10"/>
      <c r="M7" s="10"/>
      <c r="N7" s="10"/>
      <c r="O7" s="10"/>
      <c r="P7" s="18"/>
    </row>
    <row r="8" spans="1:16" s="5" customFormat="1" ht="18" customHeight="1" x14ac:dyDescent="0.3">
      <c r="A8" s="226"/>
      <c r="B8" s="226"/>
      <c r="C8" s="226"/>
      <c r="D8" s="226"/>
      <c r="E8" s="226"/>
      <c r="F8" s="226"/>
      <c r="G8" s="226"/>
      <c r="H8" s="226"/>
      <c r="I8" s="226"/>
      <c r="J8" s="10"/>
      <c r="K8" s="10"/>
      <c r="L8" s="10"/>
      <c r="M8" s="10"/>
      <c r="N8" s="10"/>
      <c r="O8" s="10"/>
      <c r="P8" s="18"/>
    </row>
    <row r="9" spans="1:16" ht="14.45" customHeight="1" x14ac:dyDescent="0.25">
      <c r="A9" s="56"/>
      <c r="B9" s="56"/>
      <c r="C9" s="50"/>
      <c r="D9" s="50"/>
      <c r="E9" s="50"/>
      <c r="F9" s="50"/>
      <c r="G9" s="50"/>
      <c r="H9" s="57"/>
      <c r="I9" s="58" t="s">
        <v>9</v>
      </c>
    </row>
    <row r="10" spans="1:16" ht="14.45" customHeight="1" x14ac:dyDescent="0.25">
      <c r="A10" s="234" t="s">
        <v>10</v>
      </c>
      <c r="B10" s="235" t="s">
        <v>169</v>
      </c>
      <c r="C10" s="233" t="s">
        <v>14</v>
      </c>
      <c r="D10" s="233" t="s">
        <v>15</v>
      </c>
      <c r="E10" s="233" t="s">
        <v>16</v>
      </c>
      <c r="F10" s="233" t="s">
        <v>17</v>
      </c>
      <c r="G10" s="232" t="s">
        <v>43</v>
      </c>
      <c r="H10" s="232"/>
      <c r="I10" s="232"/>
    </row>
    <row r="11" spans="1:16" ht="21" customHeight="1" x14ac:dyDescent="0.25">
      <c r="A11" s="234"/>
      <c r="B11" s="236"/>
      <c r="C11" s="233"/>
      <c r="D11" s="233"/>
      <c r="E11" s="233"/>
      <c r="F11" s="233"/>
      <c r="G11" s="59" t="s">
        <v>144</v>
      </c>
      <c r="H11" s="59" t="s">
        <v>145</v>
      </c>
      <c r="I11" s="59" t="s">
        <v>146</v>
      </c>
      <c r="J11" s="12"/>
      <c r="K11" s="12"/>
      <c r="L11" s="12"/>
      <c r="M11" s="12"/>
      <c r="N11" s="12"/>
      <c r="O11" s="12"/>
    </row>
    <row r="12" spans="1:16" ht="21" customHeight="1" x14ac:dyDescent="0.25">
      <c r="A12" s="239" t="s">
        <v>177</v>
      </c>
      <c r="B12" s="240">
        <v>346</v>
      </c>
      <c r="C12" s="241"/>
      <c r="D12" s="241"/>
      <c r="E12" s="241"/>
      <c r="F12" s="241"/>
      <c r="G12" s="242">
        <f>G174</f>
        <v>74906.956919999997</v>
      </c>
      <c r="H12" s="242">
        <f t="shared" ref="H12:I12" si="0">H174</f>
        <v>60705.552779999998</v>
      </c>
      <c r="I12" s="242">
        <f t="shared" si="0"/>
        <v>60998.562779999986</v>
      </c>
      <c r="J12" s="12"/>
      <c r="K12" s="12"/>
      <c r="L12" s="12"/>
      <c r="M12" s="12"/>
      <c r="N12" s="12"/>
      <c r="O12" s="12"/>
    </row>
    <row r="13" spans="1:16" s="6" customFormat="1" ht="18" customHeight="1" x14ac:dyDescent="0.3">
      <c r="A13" s="150" t="s">
        <v>29</v>
      </c>
      <c r="B13" s="195">
        <v>346</v>
      </c>
      <c r="C13" s="151" t="s">
        <v>18</v>
      </c>
      <c r="D13" s="151"/>
      <c r="E13" s="152"/>
      <c r="F13" s="151"/>
      <c r="G13" s="153">
        <f>G14+G19+G29+G44+G39+G34</f>
        <v>10032.6</v>
      </c>
      <c r="H13" s="153">
        <f>H14+H19+H29+H44+H39+H34</f>
        <v>9244.8649999999998</v>
      </c>
      <c r="I13" s="153">
        <f>I14+I19+I29+I44+I39+I34</f>
        <v>7653.0999999999995</v>
      </c>
      <c r="J13" s="12"/>
      <c r="K13" s="12"/>
      <c r="L13" s="12"/>
      <c r="M13" s="12"/>
      <c r="N13" s="12"/>
      <c r="O13" s="12"/>
      <c r="P13" s="20"/>
    </row>
    <row r="14" spans="1:16" s="39" customFormat="1" ht="37.5" customHeight="1" x14ac:dyDescent="0.25">
      <c r="A14" s="104" t="s">
        <v>42</v>
      </c>
      <c r="B14" s="196">
        <v>346</v>
      </c>
      <c r="C14" s="105" t="str">
        <f>C13</f>
        <v>01</v>
      </c>
      <c r="D14" s="105" t="s">
        <v>19</v>
      </c>
      <c r="E14" s="106"/>
      <c r="F14" s="107"/>
      <c r="G14" s="132">
        <f t="shared" ref="G14:I17" si="1">G15</f>
        <v>1604.2529999999999</v>
      </c>
      <c r="H14" s="132">
        <f t="shared" si="1"/>
        <v>1604.2529999999999</v>
      </c>
      <c r="I14" s="132">
        <f t="shared" si="1"/>
        <v>1604.2529999999999</v>
      </c>
      <c r="J14" s="53"/>
      <c r="K14" s="53"/>
      <c r="L14" s="53"/>
      <c r="M14" s="37"/>
      <c r="N14" s="37"/>
      <c r="O14" s="37"/>
      <c r="P14" s="38"/>
    </row>
    <row r="15" spans="1:16" s="39" customFormat="1" ht="18.75" customHeight="1" x14ac:dyDescent="0.25">
      <c r="A15" s="133" t="s">
        <v>75</v>
      </c>
      <c r="B15" s="197">
        <v>346</v>
      </c>
      <c r="C15" s="134" t="s">
        <v>18</v>
      </c>
      <c r="D15" s="134" t="s">
        <v>19</v>
      </c>
      <c r="E15" s="135" t="s">
        <v>72</v>
      </c>
      <c r="F15" s="70"/>
      <c r="G15" s="68">
        <f t="shared" si="1"/>
        <v>1604.2529999999999</v>
      </c>
      <c r="H15" s="68">
        <f t="shared" si="1"/>
        <v>1604.2529999999999</v>
      </c>
      <c r="I15" s="68">
        <f t="shared" si="1"/>
        <v>1604.2529999999999</v>
      </c>
      <c r="J15" s="53"/>
      <c r="K15" s="53"/>
      <c r="L15" s="53"/>
      <c r="M15" s="37"/>
      <c r="N15" s="37"/>
      <c r="O15" s="37"/>
      <c r="P15" s="38"/>
    </row>
    <row r="16" spans="1:16" s="39" customFormat="1" ht="17.25" customHeight="1" x14ac:dyDescent="0.25">
      <c r="A16" s="69" t="s">
        <v>4</v>
      </c>
      <c r="B16" s="181">
        <v>346</v>
      </c>
      <c r="C16" s="72" t="s">
        <v>18</v>
      </c>
      <c r="D16" s="72" t="s">
        <v>19</v>
      </c>
      <c r="E16" s="73">
        <v>2010000000</v>
      </c>
      <c r="F16" s="70"/>
      <c r="G16" s="68">
        <f t="shared" si="1"/>
        <v>1604.2529999999999</v>
      </c>
      <c r="H16" s="68">
        <f t="shared" si="1"/>
        <v>1604.2529999999999</v>
      </c>
      <c r="I16" s="68">
        <f t="shared" si="1"/>
        <v>1604.2529999999999</v>
      </c>
      <c r="J16" s="53"/>
      <c r="K16" s="53"/>
      <c r="L16" s="53"/>
      <c r="M16" s="37"/>
      <c r="N16" s="37"/>
      <c r="O16" s="37"/>
      <c r="P16" s="38"/>
    </row>
    <row r="17" spans="1:16" s="42" customFormat="1" ht="15.75" customHeight="1" x14ac:dyDescent="0.25">
      <c r="A17" s="138" t="s">
        <v>48</v>
      </c>
      <c r="B17" s="198">
        <v>346</v>
      </c>
      <c r="C17" s="129" t="s">
        <v>18</v>
      </c>
      <c r="D17" s="129" t="s">
        <v>19</v>
      </c>
      <c r="E17" s="130">
        <v>2010001000</v>
      </c>
      <c r="F17" s="139"/>
      <c r="G17" s="131">
        <f t="shared" si="1"/>
        <v>1604.2529999999999</v>
      </c>
      <c r="H17" s="131">
        <f t="shared" si="1"/>
        <v>1604.2529999999999</v>
      </c>
      <c r="I17" s="131">
        <f t="shared" si="1"/>
        <v>1604.2529999999999</v>
      </c>
      <c r="J17" s="45"/>
      <c r="K17" s="45"/>
      <c r="L17" s="45"/>
      <c r="M17" s="40"/>
      <c r="N17" s="40"/>
      <c r="O17" s="40"/>
      <c r="P17" s="41"/>
    </row>
    <row r="18" spans="1:16" s="42" customFormat="1" ht="19.5" customHeight="1" x14ac:dyDescent="0.25">
      <c r="A18" s="112" t="s">
        <v>55</v>
      </c>
      <c r="B18" s="199">
        <v>346</v>
      </c>
      <c r="C18" s="64" t="s">
        <v>18</v>
      </c>
      <c r="D18" s="64" t="s">
        <v>19</v>
      </c>
      <c r="E18" s="75">
        <v>2010001000</v>
      </c>
      <c r="F18" s="64" t="s">
        <v>49</v>
      </c>
      <c r="G18" s="76">
        <v>1604.2529999999999</v>
      </c>
      <c r="H18" s="76">
        <v>1604.2529999999999</v>
      </c>
      <c r="I18" s="76">
        <v>1604.2529999999999</v>
      </c>
      <c r="J18" s="11"/>
      <c r="K18" s="11"/>
      <c r="L18" s="11"/>
      <c r="M18" s="40"/>
      <c r="N18" s="40"/>
      <c r="O18" s="40"/>
      <c r="P18" s="41"/>
    </row>
    <row r="19" spans="1:16" s="2" customFormat="1" ht="54" customHeight="1" x14ac:dyDescent="0.25">
      <c r="A19" s="108" t="s">
        <v>35</v>
      </c>
      <c r="B19" s="194">
        <v>346</v>
      </c>
      <c r="C19" s="109" t="str">
        <f>C$13</f>
        <v>01</v>
      </c>
      <c r="D19" s="105" t="s">
        <v>27</v>
      </c>
      <c r="E19" s="110"/>
      <c r="F19" s="105"/>
      <c r="G19" s="132">
        <f t="shared" ref="G19:I20" si="2">G20</f>
        <v>8197.527</v>
      </c>
      <c r="H19" s="132">
        <f t="shared" si="2"/>
        <v>7014.8919999999998</v>
      </c>
      <c r="I19" s="132">
        <f t="shared" si="2"/>
        <v>5818.027</v>
      </c>
      <c r="J19" s="12"/>
      <c r="K19" s="12"/>
      <c r="L19" s="12"/>
      <c r="M19" s="12"/>
      <c r="N19" s="12"/>
      <c r="O19" s="12"/>
      <c r="P19" s="19"/>
    </row>
    <row r="20" spans="1:16" s="2" customFormat="1" ht="20.25" customHeight="1" x14ac:dyDescent="0.25">
      <c r="A20" s="133" t="s">
        <v>75</v>
      </c>
      <c r="B20" s="197">
        <v>346</v>
      </c>
      <c r="C20" s="136" t="s">
        <v>18</v>
      </c>
      <c r="D20" s="136" t="s">
        <v>27</v>
      </c>
      <c r="E20" s="137" t="s">
        <v>72</v>
      </c>
      <c r="F20" s="64"/>
      <c r="G20" s="79">
        <f t="shared" si="2"/>
        <v>8197.527</v>
      </c>
      <c r="H20" s="79">
        <f t="shared" si="2"/>
        <v>7014.8919999999998</v>
      </c>
      <c r="I20" s="79">
        <f t="shared" si="2"/>
        <v>5818.027</v>
      </c>
      <c r="J20" s="12"/>
      <c r="K20" s="12"/>
      <c r="L20" s="12"/>
      <c r="M20" s="12"/>
      <c r="N20" s="12"/>
      <c r="O20" s="12"/>
      <c r="P20" s="19"/>
    </row>
    <row r="21" spans="1:16" s="2" customFormat="1" ht="33" x14ac:dyDescent="0.25">
      <c r="A21" s="133" t="s">
        <v>5</v>
      </c>
      <c r="B21" s="197">
        <v>346</v>
      </c>
      <c r="C21" s="80" t="s">
        <v>18</v>
      </c>
      <c r="D21" s="72" t="s">
        <v>27</v>
      </c>
      <c r="E21" s="72" t="s">
        <v>58</v>
      </c>
      <c r="F21" s="73"/>
      <c r="G21" s="79">
        <f>G22+G26</f>
        <v>8197.527</v>
      </c>
      <c r="H21" s="79">
        <f>H22+H26</f>
        <v>7014.8919999999998</v>
      </c>
      <c r="I21" s="79">
        <f>I22+I26</f>
        <v>5818.027</v>
      </c>
      <c r="J21" s="12"/>
      <c r="K21" s="12"/>
      <c r="L21" s="12"/>
      <c r="M21" s="12"/>
      <c r="N21" s="12"/>
      <c r="O21" s="12"/>
      <c r="P21" s="19"/>
    </row>
    <row r="22" spans="1:16" s="44" customFormat="1" ht="21" customHeight="1" x14ac:dyDescent="0.25">
      <c r="A22" s="114" t="s">
        <v>48</v>
      </c>
      <c r="B22" s="200">
        <v>346</v>
      </c>
      <c r="C22" s="129" t="s">
        <v>18</v>
      </c>
      <c r="D22" s="129" t="s">
        <v>27</v>
      </c>
      <c r="E22" s="130">
        <v>2020001000</v>
      </c>
      <c r="F22" s="129"/>
      <c r="G22" s="131">
        <f>G23+G24+G25</f>
        <v>7936.027</v>
      </c>
      <c r="H22" s="131">
        <f>H23+H24+H25</f>
        <v>6753.3919999999998</v>
      </c>
      <c r="I22" s="131">
        <f>I23+I24+I25</f>
        <v>5556.527</v>
      </c>
      <c r="J22" s="11"/>
      <c r="K22" s="11"/>
      <c r="L22" s="11"/>
      <c r="M22" s="40"/>
      <c r="N22" s="40"/>
      <c r="O22" s="40"/>
      <c r="P22" s="43"/>
    </row>
    <row r="23" spans="1:16" s="44" customFormat="1" ht="16.5" customHeight="1" x14ac:dyDescent="0.25">
      <c r="A23" s="112" t="s">
        <v>55</v>
      </c>
      <c r="B23" s="199">
        <v>346</v>
      </c>
      <c r="C23" s="64" t="s">
        <v>18</v>
      </c>
      <c r="D23" s="64" t="s">
        <v>27</v>
      </c>
      <c r="E23" s="75">
        <v>2020001000</v>
      </c>
      <c r="F23" s="64" t="s">
        <v>49</v>
      </c>
      <c r="G23" s="76">
        <v>4390.7460000000001</v>
      </c>
      <c r="H23" s="76">
        <v>4390.7460000000001</v>
      </c>
      <c r="I23" s="76">
        <v>4390.7460000000001</v>
      </c>
      <c r="J23" s="11"/>
      <c r="K23" s="11"/>
      <c r="L23" s="11"/>
      <c r="M23" s="40"/>
      <c r="N23" s="40"/>
      <c r="O23" s="40"/>
      <c r="P23" s="43"/>
    </row>
    <row r="24" spans="1:16" s="44" customFormat="1" ht="30" x14ac:dyDescent="0.25">
      <c r="A24" s="112" t="s">
        <v>54</v>
      </c>
      <c r="B24" s="199">
        <v>346</v>
      </c>
      <c r="C24" s="64" t="s">
        <v>18</v>
      </c>
      <c r="D24" s="64" t="s">
        <v>27</v>
      </c>
      <c r="E24" s="75">
        <v>2020001000</v>
      </c>
      <c r="F24" s="64" t="s">
        <v>50</v>
      </c>
      <c r="G24" s="76">
        <v>3423.2809999999999</v>
      </c>
      <c r="H24" s="168">
        <v>2240.6460000000002</v>
      </c>
      <c r="I24" s="76">
        <v>1043.7809999999999</v>
      </c>
      <c r="J24" s="11"/>
      <c r="K24" s="11"/>
      <c r="L24" s="11"/>
      <c r="M24" s="40"/>
      <c r="N24" s="40"/>
      <c r="O24" s="40"/>
      <c r="P24" s="43"/>
    </row>
    <row r="25" spans="1:16" s="44" customFormat="1" ht="16.5" x14ac:dyDescent="0.25">
      <c r="A25" s="112" t="s">
        <v>52</v>
      </c>
      <c r="B25" s="199">
        <v>346</v>
      </c>
      <c r="C25" s="64" t="s">
        <v>18</v>
      </c>
      <c r="D25" s="64" t="s">
        <v>27</v>
      </c>
      <c r="E25" s="75">
        <v>2020001000</v>
      </c>
      <c r="F25" s="64" t="s">
        <v>51</v>
      </c>
      <c r="G25" s="76">
        <v>122</v>
      </c>
      <c r="H25" s="76">
        <v>122</v>
      </c>
      <c r="I25" s="76">
        <v>122</v>
      </c>
      <c r="J25" s="11"/>
      <c r="K25" s="11"/>
      <c r="L25" s="11"/>
      <c r="M25" s="40"/>
      <c r="N25" s="40"/>
      <c r="O25" s="40"/>
      <c r="P25" s="43"/>
    </row>
    <row r="26" spans="1:16" s="3" customFormat="1" ht="49.5" customHeight="1" x14ac:dyDescent="0.25">
      <c r="A26" s="111" t="s">
        <v>103</v>
      </c>
      <c r="B26" s="162">
        <v>346</v>
      </c>
      <c r="C26" s="129" t="s">
        <v>18</v>
      </c>
      <c r="D26" s="129" t="s">
        <v>27</v>
      </c>
      <c r="E26" s="130">
        <v>2020070280</v>
      </c>
      <c r="F26" s="129"/>
      <c r="G26" s="131">
        <f>G27+G28</f>
        <v>261.5</v>
      </c>
      <c r="H26" s="131">
        <f>H27+H28</f>
        <v>261.5</v>
      </c>
      <c r="I26" s="131">
        <f>I27+I28</f>
        <v>261.5</v>
      </c>
      <c r="J26" s="11"/>
      <c r="K26" s="11"/>
      <c r="L26" s="11"/>
      <c r="M26" s="11"/>
      <c r="N26" s="11"/>
      <c r="O26" s="11"/>
      <c r="P26" s="21"/>
    </row>
    <row r="27" spans="1:16" s="3" customFormat="1" ht="18.75" customHeight="1" x14ac:dyDescent="0.25">
      <c r="A27" s="112" t="s">
        <v>55</v>
      </c>
      <c r="B27" s="199">
        <v>346</v>
      </c>
      <c r="C27" s="64" t="s">
        <v>18</v>
      </c>
      <c r="D27" s="64" t="s">
        <v>27</v>
      </c>
      <c r="E27" s="75">
        <v>2020070280</v>
      </c>
      <c r="F27" s="64" t="s">
        <v>49</v>
      </c>
      <c r="G27" s="76">
        <v>251.1</v>
      </c>
      <c r="H27" s="76">
        <v>251.1</v>
      </c>
      <c r="I27" s="76">
        <v>251.1</v>
      </c>
      <c r="J27" s="11"/>
      <c r="K27" s="11"/>
      <c r="L27" s="11"/>
      <c r="M27" s="11"/>
      <c r="N27" s="11"/>
      <c r="O27" s="11"/>
      <c r="P27" s="21"/>
    </row>
    <row r="28" spans="1:16" s="3" customFormat="1" ht="30" x14ac:dyDescent="0.25">
      <c r="A28" s="112" t="s">
        <v>54</v>
      </c>
      <c r="B28" s="199">
        <v>346</v>
      </c>
      <c r="C28" s="64" t="s">
        <v>18</v>
      </c>
      <c r="D28" s="64" t="s">
        <v>27</v>
      </c>
      <c r="E28" s="75">
        <v>2020070280</v>
      </c>
      <c r="F28" s="64" t="s">
        <v>50</v>
      </c>
      <c r="G28" s="76">
        <v>10.4</v>
      </c>
      <c r="H28" s="76">
        <v>10.4</v>
      </c>
      <c r="I28" s="76">
        <v>10.4</v>
      </c>
      <c r="J28" s="11"/>
      <c r="K28" s="11"/>
      <c r="L28" s="11"/>
      <c r="M28" s="11"/>
      <c r="N28" s="11"/>
      <c r="O28" s="11"/>
      <c r="P28" s="21"/>
    </row>
    <row r="29" spans="1:16" s="2" customFormat="1" ht="49.5" customHeight="1" x14ac:dyDescent="0.25">
      <c r="A29" s="108" t="s">
        <v>36</v>
      </c>
      <c r="B29" s="194">
        <v>346</v>
      </c>
      <c r="C29" s="109" t="str">
        <f>C13</f>
        <v>01</v>
      </c>
      <c r="D29" s="105" t="s">
        <v>26</v>
      </c>
      <c r="E29" s="110"/>
      <c r="F29" s="105"/>
      <c r="G29" s="132">
        <f t="shared" ref="G29:I30" si="3">G30</f>
        <v>161.82</v>
      </c>
      <c r="H29" s="132">
        <f t="shared" si="3"/>
        <v>161.82</v>
      </c>
      <c r="I29" s="132">
        <f t="shared" si="3"/>
        <v>161.82</v>
      </c>
      <c r="J29" s="12"/>
      <c r="K29" s="12"/>
      <c r="L29" s="12"/>
      <c r="M29" s="12"/>
      <c r="N29" s="12"/>
      <c r="O29" s="12"/>
      <c r="P29" s="19"/>
    </row>
    <row r="30" spans="1:16" s="2" customFormat="1" ht="17.25" customHeight="1" x14ac:dyDescent="0.25">
      <c r="A30" s="133" t="s">
        <v>75</v>
      </c>
      <c r="B30" s="197">
        <v>346</v>
      </c>
      <c r="C30" s="140" t="str">
        <f>C14</f>
        <v>01</v>
      </c>
      <c r="D30" s="134" t="s">
        <v>26</v>
      </c>
      <c r="E30" s="141" t="s">
        <v>72</v>
      </c>
      <c r="F30" s="66"/>
      <c r="G30" s="68">
        <f t="shared" si="3"/>
        <v>161.82</v>
      </c>
      <c r="H30" s="68">
        <f t="shared" si="3"/>
        <v>161.82</v>
      </c>
      <c r="I30" s="68">
        <f t="shared" si="3"/>
        <v>161.82</v>
      </c>
      <c r="J30" s="12"/>
      <c r="K30" s="12"/>
      <c r="L30" s="12"/>
      <c r="M30" s="12"/>
      <c r="N30" s="12"/>
      <c r="O30" s="12"/>
      <c r="P30" s="19"/>
    </row>
    <row r="31" spans="1:16" ht="19.5" customHeight="1" x14ac:dyDescent="0.25">
      <c r="A31" s="69" t="s">
        <v>59</v>
      </c>
      <c r="B31" s="181">
        <v>346</v>
      </c>
      <c r="C31" s="80" t="s">
        <v>18</v>
      </c>
      <c r="D31" s="72" t="s">
        <v>26</v>
      </c>
      <c r="E31" s="72" t="s">
        <v>60</v>
      </c>
      <c r="F31" s="64"/>
      <c r="G31" s="79">
        <f t="shared" ref="G31:I32" si="4">G32</f>
        <v>161.82</v>
      </c>
      <c r="H31" s="79">
        <f t="shared" si="4"/>
        <v>161.82</v>
      </c>
      <c r="I31" s="79">
        <f t="shared" si="4"/>
        <v>161.82</v>
      </c>
    </row>
    <row r="32" spans="1:16" ht="60" x14ac:dyDescent="0.25">
      <c r="A32" s="114" t="s">
        <v>3</v>
      </c>
      <c r="B32" s="200">
        <v>346</v>
      </c>
      <c r="C32" s="142" t="str">
        <f>C$13</f>
        <v>01</v>
      </c>
      <c r="D32" s="142" t="str">
        <f>D29</f>
        <v>06</v>
      </c>
      <c r="E32" s="130" t="s">
        <v>63</v>
      </c>
      <c r="F32" s="129"/>
      <c r="G32" s="131">
        <f t="shared" si="4"/>
        <v>161.82</v>
      </c>
      <c r="H32" s="131">
        <v>161.82</v>
      </c>
      <c r="I32" s="131">
        <f t="shared" si="4"/>
        <v>161.82</v>
      </c>
    </row>
    <row r="33" spans="1:16" s="42" customFormat="1" ht="16.5" x14ac:dyDescent="0.25">
      <c r="A33" s="74" t="s">
        <v>62</v>
      </c>
      <c r="B33" s="201">
        <v>346</v>
      </c>
      <c r="C33" s="64" t="s">
        <v>18</v>
      </c>
      <c r="D33" s="64" t="s">
        <v>26</v>
      </c>
      <c r="E33" s="75" t="s">
        <v>63</v>
      </c>
      <c r="F33" s="64" t="s">
        <v>61</v>
      </c>
      <c r="G33" s="76">
        <v>161.82</v>
      </c>
      <c r="H33" s="76">
        <v>161.82</v>
      </c>
      <c r="I33" s="76">
        <v>161.82</v>
      </c>
      <c r="J33" s="11"/>
      <c r="K33" s="11"/>
      <c r="L33" s="11"/>
      <c r="M33" s="40"/>
      <c r="N33" s="40"/>
      <c r="O33" s="40"/>
      <c r="P33" s="41"/>
    </row>
    <row r="34" spans="1:16" s="42" customFormat="1" ht="16.5" x14ac:dyDescent="0.25">
      <c r="A34" s="104" t="s">
        <v>111</v>
      </c>
      <c r="B34" s="196">
        <v>346</v>
      </c>
      <c r="C34" s="119" t="s">
        <v>18</v>
      </c>
      <c r="D34" s="119" t="s">
        <v>23</v>
      </c>
      <c r="E34" s="120"/>
      <c r="F34" s="119"/>
      <c r="G34" s="125">
        <f>G35</f>
        <v>0</v>
      </c>
      <c r="H34" s="125">
        <f t="shared" ref="H34:I37" si="5">H35</f>
        <v>394.9</v>
      </c>
      <c r="I34" s="125">
        <f t="shared" si="5"/>
        <v>0</v>
      </c>
      <c r="J34" s="11"/>
      <c r="K34" s="11"/>
      <c r="L34" s="11"/>
      <c r="M34" s="40"/>
      <c r="N34" s="40"/>
      <c r="O34" s="40"/>
      <c r="P34" s="41"/>
    </row>
    <row r="35" spans="1:16" s="42" customFormat="1" ht="16.5" x14ac:dyDescent="0.25">
      <c r="A35" s="133" t="s">
        <v>75</v>
      </c>
      <c r="B35" s="197">
        <v>346</v>
      </c>
      <c r="C35" s="72" t="s">
        <v>18</v>
      </c>
      <c r="D35" s="72" t="s">
        <v>23</v>
      </c>
      <c r="E35" s="73" t="s">
        <v>72</v>
      </c>
      <c r="F35" s="72"/>
      <c r="G35" s="79">
        <f>G36</f>
        <v>0</v>
      </c>
      <c r="H35" s="79">
        <f t="shared" si="5"/>
        <v>394.9</v>
      </c>
      <c r="I35" s="79">
        <f t="shared" si="5"/>
        <v>0</v>
      </c>
      <c r="J35" s="11"/>
      <c r="K35" s="11"/>
      <c r="L35" s="11"/>
      <c r="M35" s="40"/>
      <c r="N35" s="40"/>
      <c r="O35" s="40"/>
      <c r="P35" s="41"/>
    </row>
    <row r="36" spans="1:16" s="42" customFormat="1" ht="16.5" x14ac:dyDescent="0.25">
      <c r="A36" s="69" t="s">
        <v>112</v>
      </c>
      <c r="B36" s="181">
        <v>346</v>
      </c>
      <c r="C36" s="72" t="s">
        <v>18</v>
      </c>
      <c r="D36" s="72" t="s">
        <v>23</v>
      </c>
      <c r="E36" s="73" t="s">
        <v>113</v>
      </c>
      <c r="F36" s="72"/>
      <c r="G36" s="79">
        <f>G37</f>
        <v>0</v>
      </c>
      <c r="H36" s="79">
        <f t="shared" si="5"/>
        <v>394.9</v>
      </c>
      <c r="I36" s="79">
        <f t="shared" si="5"/>
        <v>0</v>
      </c>
      <c r="J36" s="11"/>
      <c r="K36" s="11"/>
      <c r="L36" s="11"/>
      <c r="M36" s="40"/>
      <c r="N36" s="40"/>
      <c r="O36" s="40"/>
      <c r="P36" s="41"/>
    </row>
    <row r="37" spans="1:16" s="42" customFormat="1" ht="16.5" x14ac:dyDescent="0.25">
      <c r="A37" s="148" t="s">
        <v>114</v>
      </c>
      <c r="B37" s="202">
        <v>346</v>
      </c>
      <c r="C37" s="101" t="s">
        <v>18</v>
      </c>
      <c r="D37" s="101" t="s">
        <v>23</v>
      </c>
      <c r="E37" s="164" t="s">
        <v>148</v>
      </c>
      <c r="F37" s="101"/>
      <c r="G37" s="103">
        <f>G38</f>
        <v>0</v>
      </c>
      <c r="H37" s="103">
        <f t="shared" si="5"/>
        <v>394.9</v>
      </c>
      <c r="I37" s="103">
        <f t="shared" si="5"/>
        <v>0</v>
      </c>
      <c r="J37" s="11"/>
      <c r="K37" s="11"/>
      <c r="L37" s="11"/>
      <c r="M37" s="40"/>
      <c r="N37" s="40"/>
      <c r="O37" s="40"/>
      <c r="P37" s="41"/>
    </row>
    <row r="38" spans="1:16" s="42" customFormat="1" ht="30" x14ac:dyDescent="0.25">
      <c r="A38" s="112" t="s">
        <v>54</v>
      </c>
      <c r="B38" s="199">
        <v>346</v>
      </c>
      <c r="C38" s="64" t="s">
        <v>18</v>
      </c>
      <c r="D38" s="64" t="s">
        <v>23</v>
      </c>
      <c r="E38" s="75" t="s">
        <v>147</v>
      </c>
      <c r="F38" s="165" t="s">
        <v>50</v>
      </c>
      <c r="G38" s="76">
        <v>0</v>
      </c>
      <c r="H38" s="76">
        <v>394.9</v>
      </c>
      <c r="I38" s="76">
        <v>0</v>
      </c>
      <c r="J38" s="11"/>
      <c r="K38" s="11"/>
      <c r="L38" s="11"/>
      <c r="M38" s="40"/>
      <c r="N38" s="40"/>
      <c r="O38" s="40"/>
      <c r="P38" s="41"/>
    </row>
    <row r="39" spans="1:16" ht="18.75" customHeight="1" x14ac:dyDescent="0.25">
      <c r="A39" s="115" t="s">
        <v>13</v>
      </c>
      <c r="B39" s="203">
        <v>346</v>
      </c>
      <c r="C39" s="109" t="str">
        <f>C$13</f>
        <v>01</v>
      </c>
      <c r="D39" s="105" t="s">
        <v>28</v>
      </c>
      <c r="E39" s="116"/>
      <c r="F39" s="117"/>
      <c r="G39" s="132">
        <f t="shared" ref="G39:I40" si="6">G40</f>
        <v>3</v>
      </c>
      <c r="H39" s="132">
        <f t="shared" si="6"/>
        <v>3</v>
      </c>
      <c r="I39" s="132">
        <f t="shared" si="6"/>
        <v>3</v>
      </c>
      <c r="J39" s="12"/>
      <c r="K39" s="12"/>
      <c r="L39" s="12"/>
      <c r="M39" s="12"/>
      <c r="N39" s="12"/>
      <c r="O39" s="12"/>
    </row>
    <row r="40" spans="1:16" ht="20.25" customHeight="1" x14ac:dyDescent="0.25">
      <c r="A40" s="133" t="s">
        <v>75</v>
      </c>
      <c r="B40" s="197">
        <v>346</v>
      </c>
      <c r="C40" s="78" t="str">
        <f>C$13</f>
        <v>01</v>
      </c>
      <c r="D40" s="66" t="s">
        <v>28</v>
      </c>
      <c r="E40" s="71" t="s">
        <v>72</v>
      </c>
      <c r="F40" s="64"/>
      <c r="G40" s="68">
        <f t="shared" si="6"/>
        <v>3</v>
      </c>
      <c r="H40" s="68">
        <f t="shared" si="6"/>
        <v>3</v>
      </c>
      <c r="I40" s="68">
        <f t="shared" si="6"/>
        <v>3</v>
      </c>
      <c r="J40" s="12"/>
      <c r="K40" s="12"/>
      <c r="L40" s="12"/>
      <c r="M40" s="12"/>
      <c r="N40" s="12"/>
      <c r="O40" s="12"/>
    </row>
    <row r="41" spans="1:16" ht="18.75" customHeight="1" x14ac:dyDescent="0.25">
      <c r="A41" s="82" t="s">
        <v>76</v>
      </c>
      <c r="B41" s="204">
        <v>346</v>
      </c>
      <c r="C41" s="83" t="str">
        <f>C$13</f>
        <v>01</v>
      </c>
      <c r="D41" s="72" t="s">
        <v>28</v>
      </c>
      <c r="E41" s="71" t="s">
        <v>64</v>
      </c>
      <c r="F41" s="72"/>
      <c r="G41" s="79">
        <f t="shared" ref="G41:I42" si="7">G42</f>
        <v>3</v>
      </c>
      <c r="H41" s="79">
        <f t="shared" si="7"/>
        <v>3</v>
      </c>
      <c r="I41" s="79">
        <f t="shared" si="7"/>
        <v>3</v>
      </c>
      <c r="J41" s="12"/>
      <c r="K41" s="12"/>
      <c r="L41" s="12"/>
      <c r="M41" s="12"/>
      <c r="N41" s="12"/>
      <c r="O41" s="12"/>
    </row>
    <row r="42" spans="1:16" ht="16.5" customHeight="1" x14ac:dyDescent="0.25">
      <c r="A42" s="114" t="s">
        <v>65</v>
      </c>
      <c r="B42" s="200">
        <v>346</v>
      </c>
      <c r="C42" s="142" t="str">
        <f>C$13</f>
        <v>01</v>
      </c>
      <c r="D42" s="142" t="str">
        <f>D39</f>
        <v>11</v>
      </c>
      <c r="E42" s="130">
        <v>2050025030</v>
      </c>
      <c r="F42" s="129"/>
      <c r="G42" s="131">
        <f t="shared" si="7"/>
        <v>3</v>
      </c>
      <c r="H42" s="131">
        <f t="shared" si="7"/>
        <v>3</v>
      </c>
      <c r="I42" s="131">
        <f t="shared" si="7"/>
        <v>3</v>
      </c>
    </row>
    <row r="43" spans="1:16" s="4" customFormat="1" ht="17.25" customHeight="1" x14ac:dyDescent="0.25">
      <c r="A43" s="118" t="s">
        <v>45</v>
      </c>
      <c r="B43" s="205">
        <v>346</v>
      </c>
      <c r="C43" s="84" t="str">
        <f>C$13</f>
        <v>01</v>
      </c>
      <c r="D43" s="85" t="str">
        <f>D39</f>
        <v>11</v>
      </c>
      <c r="E43" s="75">
        <v>2050025030</v>
      </c>
      <c r="F43" s="64" t="s">
        <v>44</v>
      </c>
      <c r="G43" s="76">
        <v>3</v>
      </c>
      <c r="H43" s="76">
        <v>3</v>
      </c>
      <c r="I43" s="76">
        <v>3</v>
      </c>
      <c r="J43" s="13"/>
      <c r="K43" s="13"/>
      <c r="L43" s="13"/>
      <c r="M43" s="13"/>
      <c r="N43" s="13"/>
      <c r="O43" s="13"/>
      <c r="P43" s="22"/>
    </row>
    <row r="44" spans="1:16" s="39" customFormat="1" ht="23.25" customHeight="1" x14ac:dyDescent="0.25">
      <c r="A44" s="115" t="s">
        <v>30</v>
      </c>
      <c r="B44" s="203">
        <v>346</v>
      </c>
      <c r="C44" s="105" t="s">
        <v>18</v>
      </c>
      <c r="D44" s="105" t="s">
        <v>38</v>
      </c>
      <c r="E44" s="110"/>
      <c r="F44" s="105"/>
      <c r="G44" s="132">
        <f t="shared" ref="G44:I45" si="8">G45</f>
        <v>66</v>
      </c>
      <c r="H44" s="132">
        <f t="shared" si="8"/>
        <v>66</v>
      </c>
      <c r="I44" s="132">
        <f t="shared" si="8"/>
        <v>66</v>
      </c>
      <c r="J44" s="12"/>
      <c r="K44" s="12"/>
      <c r="L44" s="12"/>
      <c r="M44" s="37"/>
      <c r="N44" s="37"/>
      <c r="O44" s="37"/>
      <c r="P44" s="38"/>
    </row>
    <row r="45" spans="1:16" s="2" customFormat="1" ht="16.5" customHeight="1" x14ac:dyDescent="0.25">
      <c r="A45" s="133" t="s">
        <v>75</v>
      </c>
      <c r="B45" s="197">
        <v>346</v>
      </c>
      <c r="C45" s="134" t="s">
        <v>18</v>
      </c>
      <c r="D45" s="134" t="s">
        <v>38</v>
      </c>
      <c r="E45" s="135" t="s">
        <v>72</v>
      </c>
      <c r="F45" s="129"/>
      <c r="G45" s="79">
        <f t="shared" si="8"/>
        <v>66</v>
      </c>
      <c r="H45" s="79">
        <f t="shared" si="8"/>
        <v>66</v>
      </c>
      <c r="I45" s="79">
        <f t="shared" si="8"/>
        <v>66</v>
      </c>
      <c r="J45" s="12"/>
      <c r="K45" s="12"/>
      <c r="L45" s="12"/>
      <c r="M45" s="12"/>
      <c r="N45" s="12"/>
      <c r="O45" s="12"/>
      <c r="P45" s="19"/>
    </row>
    <row r="46" spans="1:16" s="2" customFormat="1" ht="16.5" customHeight="1" x14ac:dyDescent="0.25">
      <c r="A46" s="82" t="s">
        <v>76</v>
      </c>
      <c r="B46" s="204">
        <v>346</v>
      </c>
      <c r="C46" s="66" t="s">
        <v>18</v>
      </c>
      <c r="D46" s="66" t="s">
        <v>38</v>
      </c>
      <c r="E46" s="71" t="s">
        <v>64</v>
      </c>
      <c r="F46" s="64"/>
      <c r="G46" s="79">
        <f>G47+G49</f>
        <v>66</v>
      </c>
      <c r="H46" s="79">
        <f>H47+H49</f>
        <v>66</v>
      </c>
      <c r="I46" s="79">
        <f>I47+I49</f>
        <v>66</v>
      </c>
      <c r="J46" s="12"/>
      <c r="K46" s="12"/>
      <c r="L46" s="12"/>
      <c r="M46" s="12"/>
      <c r="N46" s="12"/>
      <c r="O46" s="12"/>
      <c r="P46" s="19"/>
    </row>
    <row r="47" spans="1:16" s="2" customFormat="1" ht="16.5" customHeight="1" x14ac:dyDescent="0.25">
      <c r="A47" s="166" t="s">
        <v>115</v>
      </c>
      <c r="B47" s="206">
        <v>346</v>
      </c>
      <c r="C47" s="129" t="s">
        <v>18</v>
      </c>
      <c r="D47" s="129" t="s">
        <v>38</v>
      </c>
      <c r="E47" s="146" t="s">
        <v>116</v>
      </c>
      <c r="F47" s="129"/>
      <c r="G47" s="131">
        <f>G48</f>
        <v>66</v>
      </c>
      <c r="H47" s="131">
        <f>H48</f>
        <v>66</v>
      </c>
      <c r="I47" s="131">
        <f>I48</f>
        <v>66</v>
      </c>
      <c r="J47" s="12"/>
      <c r="K47" s="12"/>
      <c r="L47" s="12"/>
      <c r="M47" s="12"/>
      <c r="N47" s="12"/>
      <c r="O47" s="12"/>
      <c r="P47" s="19"/>
    </row>
    <row r="48" spans="1:16" s="2" customFormat="1" ht="16.5" customHeight="1" x14ac:dyDescent="0.25">
      <c r="A48" s="118" t="s">
        <v>55</v>
      </c>
      <c r="B48" s="205">
        <v>346</v>
      </c>
      <c r="C48" s="62" t="s">
        <v>18</v>
      </c>
      <c r="D48" s="62" t="s">
        <v>38</v>
      </c>
      <c r="E48" s="86" t="s">
        <v>116</v>
      </c>
      <c r="F48" s="62" t="s">
        <v>49</v>
      </c>
      <c r="G48" s="89">
        <v>66</v>
      </c>
      <c r="H48" s="89">
        <v>66</v>
      </c>
      <c r="I48" s="89">
        <v>66</v>
      </c>
      <c r="J48" s="12"/>
      <c r="K48" s="12"/>
      <c r="L48" s="12"/>
      <c r="M48" s="12"/>
      <c r="N48" s="12"/>
      <c r="O48" s="12"/>
      <c r="P48" s="19"/>
    </row>
    <row r="49" spans="1:16" s="2" customFormat="1" ht="16.5" customHeight="1" x14ac:dyDescent="0.25">
      <c r="A49" s="138" t="s">
        <v>66</v>
      </c>
      <c r="B49" s="198">
        <v>346</v>
      </c>
      <c r="C49" s="129" t="s">
        <v>18</v>
      </c>
      <c r="D49" s="129" t="s">
        <v>38</v>
      </c>
      <c r="E49" s="130">
        <v>2050099990</v>
      </c>
      <c r="F49" s="129"/>
      <c r="G49" s="143">
        <f>SUM(G50)</f>
        <v>0</v>
      </c>
      <c r="H49" s="143">
        <f>SUM(H50)</f>
        <v>0</v>
      </c>
      <c r="I49" s="143">
        <f>SUM(I50)</f>
        <v>0</v>
      </c>
      <c r="J49" s="12"/>
      <c r="K49" s="12"/>
      <c r="L49" s="12"/>
      <c r="M49" s="12"/>
      <c r="N49" s="12"/>
      <c r="O49" s="12"/>
      <c r="P49" s="19"/>
    </row>
    <row r="50" spans="1:16" s="2" customFormat="1" ht="18.75" customHeight="1" x14ac:dyDescent="0.25">
      <c r="A50" s="118" t="s">
        <v>45</v>
      </c>
      <c r="B50" s="205">
        <v>346</v>
      </c>
      <c r="C50" s="64" t="s">
        <v>18</v>
      </c>
      <c r="D50" s="64" t="s">
        <v>38</v>
      </c>
      <c r="E50" s="75">
        <v>2050099990</v>
      </c>
      <c r="F50" s="64" t="s">
        <v>44</v>
      </c>
      <c r="G50" s="87">
        <v>0</v>
      </c>
      <c r="H50" s="167">
        <v>0</v>
      </c>
      <c r="I50" s="167">
        <v>0</v>
      </c>
      <c r="J50" s="12"/>
      <c r="K50" s="12"/>
      <c r="L50" s="12"/>
      <c r="M50" s="12"/>
      <c r="N50" s="12"/>
      <c r="O50" s="12"/>
      <c r="P50" s="19"/>
    </row>
    <row r="51" spans="1:16" s="2" customFormat="1" ht="18.75" x14ac:dyDescent="0.3">
      <c r="A51" s="154" t="s">
        <v>40</v>
      </c>
      <c r="B51" s="207">
        <v>346</v>
      </c>
      <c r="C51" s="155" t="s">
        <v>19</v>
      </c>
      <c r="D51" s="155"/>
      <c r="E51" s="156"/>
      <c r="F51" s="155"/>
      <c r="G51" s="157">
        <f t="shared" ref="G51:I54" si="9">G52</f>
        <v>287.60000000000002</v>
      </c>
      <c r="H51" s="157">
        <f t="shared" si="9"/>
        <v>300.60000000000002</v>
      </c>
      <c r="I51" s="157">
        <f t="shared" si="9"/>
        <v>311.2</v>
      </c>
      <c r="J51" s="12"/>
      <c r="K51" s="12"/>
      <c r="L51" s="12"/>
      <c r="M51" s="12"/>
      <c r="N51" s="12"/>
      <c r="O51" s="12"/>
      <c r="P51" s="19"/>
    </row>
    <row r="52" spans="1:16" s="2" customFormat="1" ht="17.25" customHeight="1" x14ac:dyDescent="0.25">
      <c r="A52" s="108" t="s">
        <v>41</v>
      </c>
      <c r="B52" s="194">
        <v>346</v>
      </c>
      <c r="C52" s="105" t="s">
        <v>19</v>
      </c>
      <c r="D52" s="105" t="s">
        <v>20</v>
      </c>
      <c r="E52" s="116"/>
      <c r="F52" s="117"/>
      <c r="G52" s="132">
        <f>G53</f>
        <v>287.60000000000002</v>
      </c>
      <c r="H52" s="132">
        <f t="shared" si="9"/>
        <v>300.60000000000002</v>
      </c>
      <c r="I52" s="132">
        <f t="shared" si="9"/>
        <v>311.2</v>
      </c>
      <c r="J52" s="12"/>
      <c r="K52" s="12"/>
      <c r="L52" s="12"/>
      <c r="M52" s="12"/>
      <c r="N52" s="12"/>
      <c r="O52" s="12"/>
      <c r="P52" s="19"/>
    </row>
    <row r="53" spans="1:16" s="2" customFormat="1" ht="19.5" customHeight="1" x14ac:dyDescent="0.25">
      <c r="A53" s="144" t="s">
        <v>75</v>
      </c>
      <c r="B53" s="208">
        <v>346</v>
      </c>
      <c r="C53" s="136" t="s">
        <v>19</v>
      </c>
      <c r="D53" s="136" t="s">
        <v>20</v>
      </c>
      <c r="E53" s="145">
        <v>2000000000</v>
      </c>
      <c r="F53" s="64"/>
      <c r="G53" s="68">
        <f>G54</f>
        <v>287.60000000000002</v>
      </c>
      <c r="H53" s="68">
        <f>H54</f>
        <v>300.60000000000002</v>
      </c>
      <c r="I53" s="68">
        <f>I54</f>
        <v>311.2</v>
      </c>
      <c r="J53" s="12"/>
      <c r="K53" s="12"/>
      <c r="L53" s="12"/>
      <c r="M53" s="12"/>
      <c r="N53" s="12"/>
      <c r="O53" s="12"/>
      <c r="P53" s="19"/>
    </row>
    <row r="54" spans="1:16" s="2" customFormat="1" ht="20.25" customHeight="1" x14ac:dyDescent="0.25">
      <c r="A54" s="82" t="s">
        <v>76</v>
      </c>
      <c r="B54" s="204">
        <v>346</v>
      </c>
      <c r="C54" s="72" t="s">
        <v>19</v>
      </c>
      <c r="D54" s="72" t="s">
        <v>20</v>
      </c>
      <c r="E54" s="88">
        <v>2050000000</v>
      </c>
      <c r="F54" s="64"/>
      <c r="G54" s="68">
        <f t="shared" si="9"/>
        <v>287.60000000000002</v>
      </c>
      <c r="H54" s="68">
        <f t="shared" si="9"/>
        <v>300.60000000000002</v>
      </c>
      <c r="I54" s="68">
        <f t="shared" si="9"/>
        <v>311.2</v>
      </c>
      <c r="J54" s="12"/>
      <c r="K54" s="60"/>
      <c r="L54" s="60"/>
      <c r="M54" s="12"/>
      <c r="N54" s="12"/>
      <c r="O54" s="12"/>
      <c r="P54" s="19"/>
    </row>
    <row r="55" spans="1:16" s="2" customFormat="1" ht="30" x14ac:dyDescent="0.25">
      <c r="A55" s="114" t="s">
        <v>7</v>
      </c>
      <c r="B55" s="200">
        <v>346</v>
      </c>
      <c r="C55" s="129" t="s">
        <v>19</v>
      </c>
      <c r="D55" s="129" t="s">
        <v>20</v>
      </c>
      <c r="E55" s="130">
        <v>2050051180</v>
      </c>
      <c r="F55" s="129"/>
      <c r="G55" s="131">
        <f>G56+G57</f>
        <v>287.60000000000002</v>
      </c>
      <c r="H55" s="131">
        <f>H56+H57</f>
        <v>300.60000000000002</v>
      </c>
      <c r="I55" s="131">
        <f>I56+I57</f>
        <v>311.2</v>
      </c>
      <c r="J55" s="12"/>
      <c r="K55" s="12"/>
      <c r="L55" s="12"/>
      <c r="M55" s="12"/>
      <c r="N55" s="12"/>
      <c r="O55" s="12"/>
      <c r="P55" s="19"/>
    </row>
    <row r="56" spans="1:16" ht="20.25" customHeight="1" x14ac:dyDescent="0.25">
      <c r="A56" s="112" t="s">
        <v>55</v>
      </c>
      <c r="B56" s="199">
        <v>346</v>
      </c>
      <c r="C56" s="64" t="s">
        <v>19</v>
      </c>
      <c r="D56" s="64" t="s">
        <v>20</v>
      </c>
      <c r="E56" s="63">
        <v>2050051180</v>
      </c>
      <c r="F56" s="64" t="s">
        <v>49</v>
      </c>
      <c r="G56" s="89">
        <v>287.60000000000002</v>
      </c>
      <c r="H56" s="89">
        <v>300.60000000000002</v>
      </c>
      <c r="I56" s="89">
        <v>311.2</v>
      </c>
    </row>
    <row r="57" spans="1:16" ht="31.5" customHeight="1" x14ac:dyDescent="0.25">
      <c r="A57" s="112" t="s">
        <v>54</v>
      </c>
      <c r="B57" s="199">
        <v>346</v>
      </c>
      <c r="C57" s="64" t="s">
        <v>19</v>
      </c>
      <c r="D57" s="64" t="s">
        <v>20</v>
      </c>
      <c r="E57" s="63">
        <v>2050051180</v>
      </c>
      <c r="F57" s="64" t="s">
        <v>50</v>
      </c>
      <c r="G57" s="89">
        <v>0</v>
      </c>
      <c r="H57" s="89">
        <v>0</v>
      </c>
      <c r="I57" s="89">
        <v>0</v>
      </c>
    </row>
    <row r="58" spans="1:16" ht="33" customHeight="1" x14ac:dyDescent="0.25">
      <c r="A58" s="158" t="s">
        <v>37</v>
      </c>
      <c r="B58" s="209">
        <v>346</v>
      </c>
      <c r="C58" s="151" t="s">
        <v>20</v>
      </c>
      <c r="D58" s="151"/>
      <c r="E58" s="152"/>
      <c r="F58" s="151"/>
      <c r="G58" s="153">
        <f t="shared" ref="G58:I59" si="10">G59</f>
        <v>534.20000000000005</v>
      </c>
      <c r="H58" s="153">
        <f t="shared" si="10"/>
        <v>344.2</v>
      </c>
      <c r="I58" s="153">
        <f t="shared" si="10"/>
        <v>344.2</v>
      </c>
    </row>
    <row r="59" spans="1:16" ht="49.5" x14ac:dyDescent="0.25">
      <c r="A59" s="104" t="s">
        <v>57</v>
      </c>
      <c r="B59" s="196">
        <v>346</v>
      </c>
      <c r="C59" s="119" t="s">
        <v>20</v>
      </c>
      <c r="D59" s="119" t="s">
        <v>22</v>
      </c>
      <c r="E59" s="120"/>
      <c r="F59" s="119"/>
      <c r="G59" s="121">
        <f>G60+G65</f>
        <v>534.20000000000005</v>
      </c>
      <c r="H59" s="121">
        <f t="shared" si="10"/>
        <v>344.2</v>
      </c>
      <c r="I59" s="121">
        <f t="shared" si="10"/>
        <v>344.2</v>
      </c>
    </row>
    <row r="60" spans="1:16" ht="18" customHeight="1" x14ac:dyDescent="0.25">
      <c r="A60" s="133" t="s">
        <v>75</v>
      </c>
      <c r="B60" s="197">
        <v>346</v>
      </c>
      <c r="C60" s="136" t="s">
        <v>20</v>
      </c>
      <c r="D60" s="136" t="s">
        <v>22</v>
      </c>
      <c r="E60" s="137" t="s">
        <v>72</v>
      </c>
      <c r="F60" s="72"/>
      <c r="G60" s="90">
        <f t="shared" ref="G60:I62" si="11">G61</f>
        <v>344.2</v>
      </c>
      <c r="H60" s="90">
        <f t="shared" si="11"/>
        <v>344.2</v>
      </c>
      <c r="I60" s="90">
        <f t="shared" si="11"/>
        <v>344.2</v>
      </c>
    </row>
    <row r="61" spans="1:16" ht="22.5" customHeight="1" x14ac:dyDescent="0.25">
      <c r="A61" s="69" t="s">
        <v>76</v>
      </c>
      <c r="B61" s="181">
        <v>346</v>
      </c>
      <c r="C61" s="72" t="s">
        <v>20</v>
      </c>
      <c r="D61" s="72" t="s">
        <v>22</v>
      </c>
      <c r="E61" s="73" t="s">
        <v>64</v>
      </c>
      <c r="F61" s="72"/>
      <c r="G61" s="90">
        <f t="shared" si="11"/>
        <v>344.2</v>
      </c>
      <c r="H61" s="90">
        <f t="shared" si="11"/>
        <v>344.2</v>
      </c>
      <c r="I61" s="90">
        <f t="shared" si="11"/>
        <v>344.2</v>
      </c>
    </row>
    <row r="62" spans="1:16" ht="19.5" customHeight="1" x14ac:dyDescent="0.25">
      <c r="A62" s="114" t="s">
        <v>77</v>
      </c>
      <c r="B62" s="200">
        <v>346</v>
      </c>
      <c r="C62" s="129" t="s">
        <v>92</v>
      </c>
      <c r="D62" s="129" t="s">
        <v>22</v>
      </c>
      <c r="E62" s="130" t="s">
        <v>93</v>
      </c>
      <c r="F62" s="129"/>
      <c r="G62" s="149">
        <f>G63</f>
        <v>344.2</v>
      </c>
      <c r="H62" s="149">
        <f t="shared" si="11"/>
        <v>344.2</v>
      </c>
      <c r="I62" s="149">
        <f t="shared" si="11"/>
        <v>344.2</v>
      </c>
    </row>
    <row r="63" spans="1:16" ht="33.75" customHeight="1" x14ac:dyDescent="0.25">
      <c r="A63" s="112" t="s">
        <v>54</v>
      </c>
      <c r="B63" s="199">
        <v>346</v>
      </c>
      <c r="C63" s="62" t="s">
        <v>92</v>
      </c>
      <c r="D63" s="62" t="s">
        <v>22</v>
      </c>
      <c r="E63" s="63" t="s">
        <v>93</v>
      </c>
      <c r="F63" s="64" t="s">
        <v>50</v>
      </c>
      <c r="G63" s="65">
        <v>344.2</v>
      </c>
      <c r="H63" s="65">
        <v>344.2</v>
      </c>
      <c r="I63" s="65">
        <v>344.2</v>
      </c>
    </row>
    <row r="64" spans="1:16" ht="33.75" customHeight="1" x14ac:dyDescent="0.25">
      <c r="A64" s="182" t="s">
        <v>161</v>
      </c>
      <c r="B64" s="210">
        <v>346</v>
      </c>
      <c r="C64" s="72" t="s">
        <v>20</v>
      </c>
      <c r="D64" s="72" t="s">
        <v>162</v>
      </c>
      <c r="E64" s="73"/>
      <c r="F64" s="72"/>
      <c r="G64" s="90">
        <f>G65</f>
        <v>190</v>
      </c>
      <c r="H64" s="90">
        <v>0</v>
      </c>
      <c r="I64" s="90">
        <v>0</v>
      </c>
    </row>
    <row r="65" spans="1:16" ht="24.75" customHeight="1" x14ac:dyDescent="0.25">
      <c r="A65" s="182" t="s">
        <v>75</v>
      </c>
      <c r="B65" s="210">
        <v>346</v>
      </c>
      <c r="C65" s="72" t="s">
        <v>20</v>
      </c>
      <c r="D65" s="72" t="s">
        <v>162</v>
      </c>
      <c r="E65" s="73" t="s">
        <v>72</v>
      </c>
      <c r="F65" s="72"/>
      <c r="G65" s="90">
        <f>G66</f>
        <v>190</v>
      </c>
      <c r="H65" s="90">
        <v>0</v>
      </c>
      <c r="I65" s="90">
        <v>0</v>
      </c>
    </row>
    <row r="66" spans="1:16" ht="19.5" customHeight="1" x14ac:dyDescent="0.25">
      <c r="A66" s="112" t="s">
        <v>163</v>
      </c>
      <c r="B66" s="199">
        <v>346</v>
      </c>
      <c r="C66" s="62" t="s">
        <v>20</v>
      </c>
      <c r="D66" s="62" t="s">
        <v>162</v>
      </c>
      <c r="E66" s="63" t="s">
        <v>64</v>
      </c>
      <c r="F66" s="62"/>
      <c r="G66" s="65">
        <f>G67</f>
        <v>190</v>
      </c>
      <c r="H66" s="65">
        <v>0</v>
      </c>
      <c r="I66" s="90">
        <v>0</v>
      </c>
    </row>
    <row r="67" spans="1:16" ht="51" customHeight="1" x14ac:dyDescent="0.25">
      <c r="A67" s="112" t="s">
        <v>172</v>
      </c>
      <c r="B67" s="199">
        <v>346</v>
      </c>
      <c r="C67" s="62" t="s">
        <v>20</v>
      </c>
      <c r="D67" s="62" t="s">
        <v>162</v>
      </c>
      <c r="E67" s="63" t="s">
        <v>173</v>
      </c>
      <c r="F67" s="64" t="s">
        <v>49</v>
      </c>
      <c r="G67" s="65">
        <v>190</v>
      </c>
      <c r="H67" s="65">
        <v>0</v>
      </c>
      <c r="I67" s="65">
        <v>0</v>
      </c>
    </row>
    <row r="68" spans="1:16" ht="23.25" customHeight="1" x14ac:dyDescent="0.3">
      <c r="A68" s="159" t="s">
        <v>31</v>
      </c>
      <c r="B68" s="211">
        <v>346</v>
      </c>
      <c r="C68" s="155" t="s">
        <v>27</v>
      </c>
      <c r="D68" s="155"/>
      <c r="E68" s="156"/>
      <c r="F68" s="155"/>
      <c r="G68" s="157">
        <f>G69</f>
        <v>28170.364139999998</v>
      </c>
      <c r="H68" s="157">
        <f>H69</f>
        <v>21300.260000000002</v>
      </c>
      <c r="I68" s="157">
        <f>I69</f>
        <v>21982.37</v>
      </c>
    </row>
    <row r="69" spans="1:16" ht="16.5" x14ac:dyDescent="0.25">
      <c r="A69" s="108" t="s">
        <v>46</v>
      </c>
      <c r="B69" s="194">
        <v>346</v>
      </c>
      <c r="C69" s="105" t="s">
        <v>27</v>
      </c>
      <c r="D69" s="105" t="s">
        <v>24</v>
      </c>
      <c r="E69" s="116"/>
      <c r="F69" s="117"/>
      <c r="G69" s="132">
        <f>G70+G80</f>
        <v>28170.364139999998</v>
      </c>
      <c r="H69" s="132">
        <f>H70+H80</f>
        <v>21300.260000000002</v>
      </c>
      <c r="I69" s="132">
        <f>I70+I80</f>
        <v>21982.37</v>
      </c>
    </row>
    <row r="70" spans="1:16" s="28" customFormat="1" ht="51" customHeight="1" x14ac:dyDescent="0.3">
      <c r="A70" s="69" t="s">
        <v>117</v>
      </c>
      <c r="B70" s="181">
        <v>346</v>
      </c>
      <c r="C70" s="72" t="s">
        <v>27</v>
      </c>
      <c r="D70" s="72" t="s">
        <v>24</v>
      </c>
      <c r="E70" s="71" t="s">
        <v>78</v>
      </c>
      <c r="F70" s="72"/>
      <c r="G70" s="79">
        <f>G71</f>
        <v>28170.364139999998</v>
      </c>
      <c r="H70" s="79">
        <f>H71</f>
        <v>0</v>
      </c>
      <c r="I70" s="79">
        <f>I71</f>
        <v>0</v>
      </c>
      <c r="J70" s="12"/>
      <c r="K70" s="12"/>
      <c r="L70" s="12"/>
      <c r="M70" s="12"/>
      <c r="N70" s="12"/>
      <c r="O70" s="12"/>
      <c r="P70" s="27"/>
    </row>
    <row r="71" spans="1:16" s="28" customFormat="1" ht="48.75" customHeight="1" x14ac:dyDescent="0.3">
      <c r="A71" s="77" t="s">
        <v>118</v>
      </c>
      <c r="B71" s="212">
        <v>346</v>
      </c>
      <c r="C71" s="66" t="s">
        <v>27</v>
      </c>
      <c r="D71" s="66" t="s">
        <v>24</v>
      </c>
      <c r="E71" s="71" t="s">
        <v>79</v>
      </c>
      <c r="F71" s="66"/>
      <c r="G71" s="68">
        <f>G72+G74+G76+G78</f>
        <v>28170.364139999998</v>
      </c>
      <c r="H71" s="68">
        <f>H72+H74+H76+H78</f>
        <v>0</v>
      </c>
      <c r="I71" s="68">
        <f>I72+I74+I76+I78</f>
        <v>0</v>
      </c>
      <c r="J71" s="12"/>
      <c r="K71" s="12"/>
      <c r="L71" s="12"/>
      <c r="M71" s="12"/>
      <c r="N71" s="12"/>
      <c r="O71" s="12"/>
      <c r="P71" s="27"/>
    </row>
    <row r="72" spans="1:16" s="28" customFormat="1" ht="33.75" customHeight="1" x14ac:dyDescent="0.3">
      <c r="A72" s="114" t="s">
        <v>104</v>
      </c>
      <c r="B72" s="200">
        <v>346</v>
      </c>
      <c r="C72" s="129" t="s">
        <v>27</v>
      </c>
      <c r="D72" s="129" t="s">
        <v>24</v>
      </c>
      <c r="E72" s="146" t="s">
        <v>80</v>
      </c>
      <c r="F72" s="129"/>
      <c r="G72" s="131">
        <f>G73</f>
        <v>8331.7641399999993</v>
      </c>
      <c r="H72" s="131">
        <v>0</v>
      </c>
      <c r="I72" s="131">
        <f>I73</f>
        <v>0</v>
      </c>
      <c r="J72" s="12"/>
      <c r="K72" s="12"/>
      <c r="L72" s="12"/>
      <c r="M72" s="12"/>
      <c r="N72" s="12"/>
      <c r="O72" s="12"/>
      <c r="P72" s="27"/>
    </row>
    <row r="73" spans="1:16" s="28" customFormat="1" ht="30" x14ac:dyDescent="0.3">
      <c r="A73" s="112" t="s">
        <v>54</v>
      </c>
      <c r="B73" s="199">
        <v>346</v>
      </c>
      <c r="C73" s="64" t="s">
        <v>27</v>
      </c>
      <c r="D73" s="64" t="s">
        <v>24</v>
      </c>
      <c r="E73" s="86" t="s">
        <v>80</v>
      </c>
      <c r="F73" s="64" t="s">
        <v>50</v>
      </c>
      <c r="G73" s="76">
        <v>8331.7641399999993</v>
      </c>
      <c r="H73" s="76">
        <v>0</v>
      </c>
      <c r="I73" s="76">
        <v>0</v>
      </c>
      <c r="J73" s="12"/>
      <c r="K73" s="12"/>
      <c r="L73" s="12"/>
      <c r="M73" s="12"/>
      <c r="N73" s="12"/>
      <c r="O73" s="12"/>
      <c r="P73" s="27"/>
    </row>
    <row r="74" spans="1:16" s="28" customFormat="1" ht="31.5" customHeight="1" x14ac:dyDescent="0.3">
      <c r="A74" s="114" t="s">
        <v>119</v>
      </c>
      <c r="B74" s="200">
        <v>346</v>
      </c>
      <c r="C74" s="129" t="s">
        <v>27</v>
      </c>
      <c r="D74" s="129" t="s">
        <v>24</v>
      </c>
      <c r="E74" s="146" t="s">
        <v>120</v>
      </c>
      <c r="F74" s="129"/>
      <c r="G74" s="131">
        <f>G75</f>
        <v>264.57</v>
      </c>
      <c r="H74" s="131">
        <v>0</v>
      </c>
      <c r="I74" s="131">
        <f>I75</f>
        <v>0</v>
      </c>
      <c r="J74" s="12"/>
      <c r="K74" s="12"/>
      <c r="L74" s="12"/>
      <c r="M74" s="12"/>
      <c r="N74" s="12"/>
      <c r="O74" s="12"/>
      <c r="P74" s="27"/>
    </row>
    <row r="75" spans="1:16" s="28" customFormat="1" ht="30" x14ac:dyDescent="0.3">
      <c r="A75" s="112" t="s">
        <v>54</v>
      </c>
      <c r="B75" s="199">
        <v>346</v>
      </c>
      <c r="C75" s="64" t="s">
        <v>27</v>
      </c>
      <c r="D75" s="64" t="s">
        <v>24</v>
      </c>
      <c r="E75" s="86" t="s">
        <v>120</v>
      </c>
      <c r="F75" s="64" t="s">
        <v>50</v>
      </c>
      <c r="G75" s="168">
        <v>264.57</v>
      </c>
      <c r="H75" s="168">
        <v>0</v>
      </c>
      <c r="I75" s="76">
        <v>0</v>
      </c>
      <c r="J75" s="12"/>
      <c r="K75" s="12"/>
      <c r="L75" s="12"/>
      <c r="M75" s="12"/>
      <c r="N75" s="12"/>
      <c r="O75" s="12"/>
      <c r="P75" s="27"/>
    </row>
    <row r="76" spans="1:16" s="2" customFormat="1" ht="45" x14ac:dyDescent="0.25">
      <c r="A76" s="111" t="s">
        <v>105</v>
      </c>
      <c r="B76" s="162">
        <v>346</v>
      </c>
      <c r="C76" s="129" t="s">
        <v>27</v>
      </c>
      <c r="D76" s="129" t="s">
        <v>24</v>
      </c>
      <c r="E76" s="146" t="s">
        <v>81</v>
      </c>
      <c r="F76" s="129"/>
      <c r="G76" s="131">
        <f>G77</f>
        <v>18152</v>
      </c>
      <c r="H76" s="131">
        <f>H77</f>
        <v>0</v>
      </c>
      <c r="I76" s="131">
        <f>I77</f>
        <v>0</v>
      </c>
      <c r="J76" s="11"/>
      <c r="K76" s="11"/>
      <c r="L76" s="11"/>
      <c r="M76" s="11"/>
      <c r="N76" s="11"/>
      <c r="O76" s="11"/>
      <c r="P76" s="19"/>
    </row>
    <row r="77" spans="1:16" s="2" customFormat="1" ht="31.5" customHeight="1" x14ac:dyDescent="0.25">
      <c r="A77" s="122" t="s">
        <v>54</v>
      </c>
      <c r="B77" s="213">
        <v>346</v>
      </c>
      <c r="C77" s="62" t="s">
        <v>27</v>
      </c>
      <c r="D77" s="62" t="s">
        <v>24</v>
      </c>
      <c r="E77" s="86" t="s">
        <v>81</v>
      </c>
      <c r="F77" s="62" t="s">
        <v>50</v>
      </c>
      <c r="G77" s="89">
        <v>18152</v>
      </c>
      <c r="H77" s="89">
        <v>0</v>
      </c>
      <c r="I77" s="89">
        <v>0</v>
      </c>
      <c r="J77" s="11"/>
      <c r="K77" s="11"/>
      <c r="L77" s="11"/>
      <c r="M77" s="11"/>
      <c r="N77" s="11"/>
      <c r="O77" s="11"/>
      <c r="P77" s="19"/>
    </row>
    <row r="78" spans="1:16" s="2" customFormat="1" ht="60" x14ac:dyDescent="0.25">
      <c r="A78" s="111" t="s">
        <v>97</v>
      </c>
      <c r="B78" s="162">
        <v>346</v>
      </c>
      <c r="C78" s="129" t="s">
        <v>27</v>
      </c>
      <c r="D78" s="129" t="s">
        <v>24</v>
      </c>
      <c r="E78" s="146" t="s">
        <v>82</v>
      </c>
      <c r="F78" s="129"/>
      <c r="G78" s="131">
        <f>G79</f>
        <v>1422.03</v>
      </c>
      <c r="H78" s="131">
        <v>0</v>
      </c>
      <c r="I78" s="131">
        <f>I79</f>
        <v>0</v>
      </c>
      <c r="J78" s="11"/>
      <c r="K78" s="11"/>
      <c r="L78" s="11"/>
      <c r="M78" s="11"/>
      <c r="N78" s="11"/>
      <c r="O78" s="11"/>
      <c r="P78" s="19"/>
    </row>
    <row r="79" spans="1:16" s="2" customFormat="1" ht="35.25" customHeight="1" x14ac:dyDescent="0.25">
      <c r="A79" s="74" t="s">
        <v>54</v>
      </c>
      <c r="B79" s="201">
        <v>346</v>
      </c>
      <c r="C79" s="64" t="s">
        <v>27</v>
      </c>
      <c r="D79" s="64" t="s">
        <v>24</v>
      </c>
      <c r="E79" s="81" t="s">
        <v>82</v>
      </c>
      <c r="F79" s="64" t="s">
        <v>50</v>
      </c>
      <c r="G79" s="76">
        <v>1422.03</v>
      </c>
      <c r="H79" s="76">
        <v>0</v>
      </c>
      <c r="I79" s="76">
        <v>0</v>
      </c>
      <c r="J79" s="11"/>
      <c r="K79" s="11"/>
      <c r="L79" s="11"/>
      <c r="M79" s="11"/>
      <c r="N79" s="11"/>
      <c r="O79" s="11"/>
      <c r="P79" s="19"/>
    </row>
    <row r="80" spans="1:16" s="2" customFormat="1" ht="16.5" x14ac:dyDescent="0.25">
      <c r="A80" s="178" t="s">
        <v>75</v>
      </c>
      <c r="B80" s="178">
        <v>346</v>
      </c>
      <c r="C80" s="136" t="s">
        <v>27</v>
      </c>
      <c r="D80" s="136" t="s">
        <v>24</v>
      </c>
      <c r="E80" s="135" t="s">
        <v>72</v>
      </c>
      <c r="F80" s="72"/>
      <c r="G80" s="79">
        <f>G81</f>
        <v>0</v>
      </c>
      <c r="H80" s="79">
        <f>H81</f>
        <v>21300.260000000002</v>
      </c>
      <c r="I80" s="79">
        <f>I81</f>
        <v>21982.37</v>
      </c>
      <c r="J80" s="11"/>
      <c r="K80" s="11"/>
      <c r="L80" s="11"/>
      <c r="M80" s="11"/>
      <c r="N80" s="11"/>
      <c r="O80" s="11"/>
      <c r="P80" s="19"/>
    </row>
    <row r="81" spans="1:16" s="2" customFormat="1" ht="16.5" x14ac:dyDescent="0.25">
      <c r="A81" s="69" t="s">
        <v>76</v>
      </c>
      <c r="B81" s="181">
        <v>346</v>
      </c>
      <c r="C81" s="72" t="s">
        <v>27</v>
      </c>
      <c r="D81" s="72" t="s">
        <v>24</v>
      </c>
      <c r="E81" s="71" t="s">
        <v>64</v>
      </c>
      <c r="F81" s="72"/>
      <c r="G81" s="79">
        <f>G82+G84+G86+G88</f>
        <v>0</v>
      </c>
      <c r="H81" s="79">
        <f>H82+H84+H86+H88</f>
        <v>21300.260000000002</v>
      </c>
      <c r="I81" s="79">
        <f>I82+I84+I86+I88</f>
        <v>21982.37</v>
      </c>
      <c r="J81" s="11"/>
      <c r="K81" s="11"/>
      <c r="L81" s="11"/>
      <c r="M81" s="11"/>
      <c r="N81" s="11"/>
      <c r="O81" s="11"/>
      <c r="P81" s="19"/>
    </row>
    <row r="82" spans="1:16" s="2" customFormat="1" ht="30" x14ac:dyDescent="0.25">
      <c r="A82" s="114" t="s">
        <v>104</v>
      </c>
      <c r="B82" s="200">
        <v>346</v>
      </c>
      <c r="C82" s="101" t="s">
        <v>27</v>
      </c>
      <c r="D82" s="101" t="s">
        <v>24</v>
      </c>
      <c r="E82" s="102" t="s">
        <v>94</v>
      </c>
      <c r="F82" s="101"/>
      <c r="G82" s="103">
        <f>G83</f>
        <v>0</v>
      </c>
      <c r="H82" s="103">
        <f>H83</f>
        <v>5171.3</v>
      </c>
      <c r="I82" s="103">
        <f>I83</f>
        <v>5312.5</v>
      </c>
      <c r="J82" s="11"/>
      <c r="K82" s="11"/>
      <c r="L82" s="11"/>
      <c r="M82" s="11"/>
      <c r="N82" s="11"/>
      <c r="O82" s="11"/>
      <c r="P82" s="19"/>
    </row>
    <row r="83" spans="1:16" s="2" customFormat="1" ht="30" x14ac:dyDescent="0.25">
      <c r="A83" s="112" t="s">
        <v>54</v>
      </c>
      <c r="B83" s="199">
        <v>346</v>
      </c>
      <c r="C83" s="64" t="s">
        <v>27</v>
      </c>
      <c r="D83" s="64" t="s">
        <v>24</v>
      </c>
      <c r="E83" s="81" t="s">
        <v>94</v>
      </c>
      <c r="F83" s="64" t="s">
        <v>50</v>
      </c>
      <c r="G83" s="76">
        <v>0</v>
      </c>
      <c r="H83" s="76">
        <v>5171.3</v>
      </c>
      <c r="I83" s="76">
        <v>5312.5</v>
      </c>
      <c r="J83" s="11"/>
      <c r="K83" s="11"/>
      <c r="L83" s="11"/>
      <c r="M83" s="11"/>
      <c r="N83" s="11"/>
      <c r="O83" s="11"/>
      <c r="P83" s="19"/>
    </row>
    <row r="84" spans="1:16" s="2" customFormat="1" ht="30" x14ac:dyDescent="0.25">
      <c r="A84" s="114" t="s">
        <v>119</v>
      </c>
      <c r="B84" s="200">
        <v>346</v>
      </c>
      <c r="C84" s="129" t="s">
        <v>27</v>
      </c>
      <c r="D84" s="129" t="s">
        <v>24</v>
      </c>
      <c r="E84" s="146" t="s">
        <v>121</v>
      </c>
      <c r="F84" s="129"/>
      <c r="G84" s="103">
        <f>G85</f>
        <v>0</v>
      </c>
      <c r="H84" s="103">
        <f>H85</f>
        <v>3421.96</v>
      </c>
      <c r="I84" s="103">
        <f>I85</f>
        <v>3962.87</v>
      </c>
      <c r="J84" s="11"/>
      <c r="K84" s="11"/>
      <c r="L84" s="11"/>
      <c r="M84" s="11"/>
      <c r="N84" s="11"/>
      <c r="O84" s="11"/>
      <c r="P84" s="19"/>
    </row>
    <row r="85" spans="1:16" s="2" customFormat="1" ht="30" x14ac:dyDescent="0.25">
      <c r="A85" s="112" t="s">
        <v>54</v>
      </c>
      <c r="B85" s="199">
        <v>346</v>
      </c>
      <c r="C85" s="64" t="s">
        <v>27</v>
      </c>
      <c r="D85" s="64" t="s">
        <v>24</v>
      </c>
      <c r="E85" s="86" t="s">
        <v>121</v>
      </c>
      <c r="F85" s="64" t="s">
        <v>50</v>
      </c>
      <c r="G85" s="76">
        <v>0</v>
      </c>
      <c r="H85" s="76">
        <v>3421.96</v>
      </c>
      <c r="I85" s="76">
        <v>3962.87</v>
      </c>
      <c r="J85" s="11"/>
      <c r="K85" s="11"/>
      <c r="L85" s="11"/>
      <c r="M85" s="11"/>
      <c r="N85" s="11"/>
      <c r="O85" s="11"/>
      <c r="P85" s="19"/>
    </row>
    <row r="86" spans="1:16" s="2" customFormat="1" ht="45" x14ac:dyDescent="0.25">
      <c r="A86" s="111" t="s">
        <v>105</v>
      </c>
      <c r="B86" s="162">
        <v>346</v>
      </c>
      <c r="C86" s="101" t="s">
        <v>27</v>
      </c>
      <c r="D86" s="101" t="s">
        <v>24</v>
      </c>
      <c r="E86" s="102" t="s">
        <v>95</v>
      </c>
      <c r="F86" s="101"/>
      <c r="G86" s="103">
        <f>G87</f>
        <v>0</v>
      </c>
      <c r="H86" s="103">
        <v>12101</v>
      </c>
      <c r="I86" s="103">
        <v>12101</v>
      </c>
      <c r="J86" s="11"/>
      <c r="K86" s="11"/>
      <c r="L86" s="11"/>
      <c r="M86" s="11"/>
      <c r="N86" s="11"/>
      <c r="O86" s="11"/>
      <c r="P86" s="19"/>
    </row>
    <row r="87" spans="1:16" s="2" customFormat="1" ht="30" x14ac:dyDescent="0.25">
      <c r="A87" s="122" t="s">
        <v>54</v>
      </c>
      <c r="B87" s="213">
        <v>346</v>
      </c>
      <c r="C87" s="64" t="s">
        <v>27</v>
      </c>
      <c r="D87" s="64" t="s">
        <v>24</v>
      </c>
      <c r="E87" s="81" t="s">
        <v>95</v>
      </c>
      <c r="F87" s="64" t="s">
        <v>50</v>
      </c>
      <c r="G87" s="76">
        <v>0</v>
      </c>
      <c r="H87" s="76">
        <v>12101</v>
      </c>
      <c r="I87" s="76">
        <v>12101</v>
      </c>
      <c r="J87" s="11"/>
      <c r="K87" s="11"/>
      <c r="L87" s="11"/>
      <c r="M87" s="11"/>
      <c r="N87" s="11"/>
      <c r="O87" s="11"/>
      <c r="P87" s="19"/>
    </row>
    <row r="88" spans="1:16" s="2" customFormat="1" ht="60" x14ac:dyDescent="0.25">
      <c r="A88" s="111" t="s">
        <v>97</v>
      </c>
      <c r="B88" s="162">
        <v>346</v>
      </c>
      <c r="C88" s="101" t="s">
        <v>27</v>
      </c>
      <c r="D88" s="101" t="s">
        <v>24</v>
      </c>
      <c r="E88" s="102" t="s">
        <v>96</v>
      </c>
      <c r="F88" s="101"/>
      <c r="G88" s="103">
        <f>G89</f>
        <v>0</v>
      </c>
      <c r="H88" s="103">
        <f>H89</f>
        <v>606</v>
      </c>
      <c r="I88" s="103">
        <f>I89</f>
        <v>606</v>
      </c>
      <c r="J88" s="11"/>
      <c r="K88" s="11"/>
      <c r="L88" s="11"/>
      <c r="M88" s="11"/>
      <c r="N88" s="11"/>
      <c r="O88" s="11"/>
      <c r="P88" s="19"/>
    </row>
    <row r="89" spans="1:16" s="2" customFormat="1" ht="30" x14ac:dyDescent="0.25">
      <c r="A89" s="112" t="s">
        <v>54</v>
      </c>
      <c r="B89" s="199">
        <v>346</v>
      </c>
      <c r="C89" s="64" t="s">
        <v>27</v>
      </c>
      <c r="D89" s="64" t="s">
        <v>24</v>
      </c>
      <c r="E89" s="81" t="s">
        <v>96</v>
      </c>
      <c r="F89" s="64" t="s">
        <v>50</v>
      </c>
      <c r="G89" s="76">
        <v>0</v>
      </c>
      <c r="H89" s="76">
        <v>606</v>
      </c>
      <c r="I89" s="76">
        <v>606</v>
      </c>
      <c r="J89" s="11"/>
      <c r="K89" s="11"/>
      <c r="L89" s="11"/>
      <c r="M89" s="11"/>
      <c r="N89" s="11"/>
      <c r="O89" s="11"/>
      <c r="P89" s="19"/>
    </row>
    <row r="90" spans="1:16" s="39" customFormat="1" ht="16.5" x14ac:dyDescent="0.25">
      <c r="A90" s="158" t="s">
        <v>33</v>
      </c>
      <c r="B90" s="209">
        <v>346</v>
      </c>
      <c r="C90" s="151" t="s">
        <v>21</v>
      </c>
      <c r="D90" s="151"/>
      <c r="E90" s="152"/>
      <c r="F90" s="151"/>
      <c r="G90" s="153">
        <f>G91+G98+G109</f>
        <v>18132.400000000001</v>
      </c>
      <c r="H90" s="153">
        <f>H91+H98+H109</f>
        <v>10603.199999999999</v>
      </c>
      <c r="I90" s="153">
        <f>I91+I98+I109</f>
        <v>10598.4</v>
      </c>
      <c r="J90" s="12"/>
      <c r="K90" s="12"/>
      <c r="L90" s="12"/>
      <c r="M90" s="37"/>
      <c r="N90" s="37"/>
      <c r="O90" s="37"/>
      <c r="P90" s="38"/>
    </row>
    <row r="91" spans="1:16" s="2" customFormat="1" ht="16.5" x14ac:dyDescent="0.25">
      <c r="A91" s="108" t="s">
        <v>122</v>
      </c>
      <c r="B91" s="194">
        <v>346</v>
      </c>
      <c r="C91" s="105" t="s">
        <v>21</v>
      </c>
      <c r="D91" s="105" t="s">
        <v>18</v>
      </c>
      <c r="E91" s="110"/>
      <c r="F91" s="105"/>
      <c r="G91" s="132">
        <f t="shared" ref="G91:I92" si="12">G92</f>
        <v>204.4</v>
      </c>
      <c r="H91" s="132">
        <f t="shared" si="12"/>
        <v>4.4000000000000004</v>
      </c>
      <c r="I91" s="132">
        <f t="shared" si="12"/>
        <v>4.4000000000000004</v>
      </c>
      <c r="J91" s="12"/>
      <c r="K91" s="12"/>
      <c r="L91" s="12"/>
      <c r="M91" s="12"/>
      <c r="N91" s="12"/>
      <c r="O91" s="12"/>
      <c r="P91" s="19"/>
    </row>
    <row r="92" spans="1:16" s="2" customFormat="1" ht="16.5" x14ac:dyDescent="0.25">
      <c r="A92" s="178" t="s">
        <v>75</v>
      </c>
      <c r="B92" s="178">
        <v>346</v>
      </c>
      <c r="C92" s="136" t="s">
        <v>21</v>
      </c>
      <c r="D92" s="136" t="s">
        <v>18</v>
      </c>
      <c r="E92" s="135" t="s">
        <v>72</v>
      </c>
      <c r="F92" s="66"/>
      <c r="G92" s="68">
        <f t="shared" si="12"/>
        <v>204.4</v>
      </c>
      <c r="H92" s="68">
        <f t="shared" si="12"/>
        <v>4.4000000000000004</v>
      </c>
      <c r="I92" s="68">
        <f t="shared" si="12"/>
        <v>4.4000000000000004</v>
      </c>
      <c r="J92" s="12"/>
      <c r="K92" s="12"/>
      <c r="L92" s="12"/>
      <c r="M92" s="12"/>
      <c r="N92" s="12"/>
      <c r="O92" s="12"/>
      <c r="P92" s="19"/>
    </row>
    <row r="93" spans="1:16" s="2" customFormat="1" ht="16.5" x14ac:dyDescent="0.25">
      <c r="A93" s="69" t="s">
        <v>76</v>
      </c>
      <c r="B93" s="181">
        <v>346</v>
      </c>
      <c r="C93" s="72" t="s">
        <v>21</v>
      </c>
      <c r="D93" s="72" t="s">
        <v>18</v>
      </c>
      <c r="E93" s="71" t="s">
        <v>64</v>
      </c>
      <c r="F93" s="66"/>
      <c r="G93" s="68">
        <f>G94+G96</f>
        <v>204.4</v>
      </c>
      <c r="H93" s="68">
        <f>H94+H96</f>
        <v>4.4000000000000004</v>
      </c>
      <c r="I93" s="68">
        <f>I94+I96</f>
        <v>4.4000000000000004</v>
      </c>
      <c r="J93" s="12"/>
      <c r="K93" s="12"/>
      <c r="L93" s="12"/>
      <c r="M93" s="12"/>
      <c r="N93" s="12"/>
      <c r="O93" s="12"/>
      <c r="P93" s="19"/>
    </row>
    <row r="94" spans="1:16" s="2" customFormat="1" ht="16.5" x14ac:dyDescent="0.25">
      <c r="A94" s="114" t="s">
        <v>123</v>
      </c>
      <c r="B94" s="200">
        <v>346</v>
      </c>
      <c r="C94" s="129" t="s">
        <v>21</v>
      </c>
      <c r="D94" s="129" t="s">
        <v>18</v>
      </c>
      <c r="E94" s="146" t="s">
        <v>124</v>
      </c>
      <c r="F94" s="129"/>
      <c r="G94" s="131">
        <f>G95</f>
        <v>200</v>
      </c>
      <c r="H94" s="131">
        <f>H95</f>
        <v>0</v>
      </c>
      <c r="I94" s="131">
        <f>I95</f>
        <v>0</v>
      </c>
      <c r="J94" s="12"/>
      <c r="K94" s="12"/>
      <c r="L94" s="12"/>
      <c r="M94" s="12"/>
      <c r="N94" s="12"/>
      <c r="O94" s="12"/>
      <c r="P94" s="19"/>
    </row>
    <row r="95" spans="1:16" s="2" customFormat="1" ht="30" x14ac:dyDescent="0.25">
      <c r="A95" s="112" t="s">
        <v>54</v>
      </c>
      <c r="B95" s="199">
        <v>346</v>
      </c>
      <c r="C95" s="62" t="s">
        <v>21</v>
      </c>
      <c r="D95" s="62" t="s">
        <v>18</v>
      </c>
      <c r="E95" s="86" t="s">
        <v>124</v>
      </c>
      <c r="F95" s="62" t="s">
        <v>50</v>
      </c>
      <c r="G95" s="89">
        <v>200</v>
      </c>
      <c r="H95" s="89">
        <v>0</v>
      </c>
      <c r="I95" s="89">
        <v>0</v>
      </c>
      <c r="J95" s="12"/>
      <c r="K95" s="12"/>
      <c r="L95" s="12"/>
      <c r="M95" s="12"/>
      <c r="N95" s="12"/>
      <c r="O95" s="12"/>
      <c r="P95" s="19"/>
    </row>
    <row r="96" spans="1:16" s="2" customFormat="1" ht="16.5" x14ac:dyDescent="0.25">
      <c r="A96" s="114" t="s">
        <v>125</v>
      </c>
      <c r="B96" s="200">
        <v>346</v>
      </c>
      <c r="C96" s="129" t="s">
        <v>21</v>
      </c>
      <c r="D96" s="129" t="s">
        <v>18</v>
      </c>
      <c r="E96" s="146" t="s">
        <v>126</v>
      </c>
      <c r="F96" s="129"/>
      <c r="G96" s="131">
        <f>G97</f>
        <v>4.4000000000000004</v>
      </c>
      <c r="H96" s="131">
        <f>H97</f>
        <v>4.4000000000000004</v>
      </c>
      <c r="I96" s="131">
        <f>I97</f>
        <v>4.4000000000000004</v>
      </c>
      <c r="J96" s="12"/>
      <c r="K96" s="12"/>
      <c r="L96" s="12"/>
      <c r="M96" s="12"/>
      <c r="N96" s="12"/>
      <c r="O96" s="12"/>
      <c r="P96" s="19"/>
    </row>
    <row r="97" spans="1:16" s="2" customFormat="1" ht="30" x14ac:dyDescent="0.25">
      <c r="A97" s="128" t="s">
        <v>54</v>
      </c>
      <c r="B97" s="214">
        <v>346</v>
      </c>
      <c r="C97" s="62" t="s">
        <v>21</v>
      </c>
      <c r="D97" s="62" t="s">
        <v>18</v>
      </c>
      <c r="E97" s="86" t="s">
        <v>126</v>
      </c>
      <c r="F97" s="62" t="s">
        <v>50</v>
      </c>
      <c r="G97" s="89">
        <v>4.4000000000000004</v>
      </c>
      <c r="H97" s="89">
        <v>4.4000000000000004</v>
      </c>
      <c r="I97" s="89">
        <v>4.4000000000000004</v>
      </c>
      <c r="J97" s="12"/>
      <c r="K97" s="12"/>
      <c r="L97" s="12"/>
      <c r="M97" s="12"/>
      <c r="N97" s="12"/>
      <c r="O97" s="12"/>
      <c r="P97" s="19"/>
    </row>
    <row r="98" spans="1:16" s="2" customFormat="1" ht="16.5" x14ac:dyDescent="0.25">
      <c r="A98" s="108" t="s">
        <v>127</v>
      </c>
      <c r="B98" s="194">
        <v>346</v>
      </c>
      <c r="C98" s="105" t="s">
        <v>21</v>
      </c>
      <c r="D98" s="105" t="s">
        <v>19</v>
      </c>
      <c r="E98" s="110"/>
      <c r="F98" s="105"/>
      <c r="G98" s="132">
        <f>G99+G103</f>
        <v>374</v>
      </c>
      <c r="H98" s="132">
        <f>H99+H103</f>
        <v>325</v>
      </c>
      <c r="I98" s="132">
        <f>I99+I103</f>
        <v>325</v>
      </c>
      <c r="J98" s="12"/>
      <c r="K98" s="12"/>
      <c r="L98" s="12"/>
      <c r="M98" s="12"/>
      <c r="N98" s="12"/>
      <c r="O98" s="12"/>
      <c r="P98" s="19"/>
    </row>
    <row r="99" spans="1:16" s="2" customFormat="1" ht="49.5" x14ac:dyDescent="0.25">
      <c r="A99" s="77" t="s">
        <v>128</v>
      </c>
      <c r="B99" s="212">
        <v>346</v>
      </c>
      <c r="C99" s="66" t="s">
        <v>21</v>
      </c>
      <c r="D99" s="66" t="s">
        <v>19</v>
      </c>
      <c r="E99" s="67" t="s">
        <v>129</v>
      </c>
      <c r="F99" s="66"/>
      <c r="G99" s="68">
        <f t="shared" ref="G99:I100" si="13">G100</f>
        <v>364</v>
      </c>
      <c r="H99" s="68">
        <f t="shared" si="13"/>
        <v>325</v>
      </c>
      <c r="I99" s="68">
        <f t="shared" si="13"/>
        <v>0</v>
      </c>
      <c r="J99" s="12"/>
      <c r="K99" s="12"/>
      <c r="L99" s="12"/>
      <c r="M99" s="12"/>
      <c r="N99" s="12"/>
      <c r="O99" s="12"/>
      <c r="P99" s="19"/>
    </row>
    <row r="100" spans="1:16" s="2" customFormat="1" ht="33" x14ac:dyDescent="0.25">
      <c r="A100" s="77" t="s">
        <v>130</v>
      </c>
      <c r="B100" s="212">
        <v>346</v>
      </c>
      <c r="C100" s="66" t="s">
        <v>21</v>
      </c>
      <c r="D100" s="66" t="s">
        <v>19</v>
      </c>
      <c r="E100" s="67" t="s">
        <v>131</v>
      </c>
      <c r="F100" s="66"/>
      <c r="G100" s="68">
        <f t="shared" si="13"/>
        <v>364</v>
      </c>
      <c r="H100" s="68">
        <f t="shared" si="13"/>
        <v>325</v>
      </c>
      <c r="I100" s="68">
        <f t="shared" si="13"/>
        <v>0</v>
      </c>
      <c r="J100" s="12"/>
      <c r="K100" s="12"/>
      <c r="L100" s="12"/>
      <c r="M100" s="12"/>
      <c r="N100" s="12"/>
      <c r="O100" s="12"/>
      <c r="P100" s="19"/>
    </row>
    <row r="101" spans="1:16" s="2" customFormat="1" ht="30" x14ac:dyDescent="0.25">
      <c r="A101" s="179" t="s">
        <v>132</v>
      </c>
      <c r="B101" s="179">
        <v>346</v>
      </c>
      <c r="C101" s="129" t="s">
        <v>21</v>
      </c>
      <c r="D101" s="129" t="s">
        <v>19</v>
      </c>
      <c r="E101" s="146" t="s">
        <v>133</v>
      </c>
      <c r="F101" s="129"/>
      <c r="G101" s="131">
        <v>364</v>
      </c>
      <c r="H101" s="131">
        <v>325</v>
      </c>
      <c r="I101" s="131">
        <v>0</v>
      </c>
      <c r="J101" s="12"/>
      <c r="K101" s="12"/>
      <c r="L101" s="12"/>
      <c r="M101" s="12"/>
      <c r="N101" s="12"/>
      <c r="O101" s="12"/>
      <c r="P101" s="19"/>
    </row>
    <row r="102" spans="1:16" s="2" customFormat="1" ht="45" x14ac:dyDescent="0.25">
      <c r="A102" s="180" t="s">
        <v>134</v>
      </c>
      <c r="B102" s="180">
        <v>346</v>
      </c>
      <c r="C102" s="62" t="s">
        <v>21</v>
      </c>
      <c r="D102" s="62" t="s">
        <v>19</v>
      </c>
      <c r="E102" s="86" t="s">
        <v>133</v>
      </c>
      <c r="F102" s="62" t="s">
        <v>135</v>
      </c>
      <c r="G102" s="89">
        <v>364</v>
      </c>
      <c r="H102" s="89">
        <v>325</v>
      </c>
      <c r="I102" s="89">
        <v>0</v>
      </c>
      <c r="J102" s="12"/>
      <c r="K102" s="12"/>
      <c r="L102" s="12"/>
      <c r="M102" s="12"/>
      <c r="N102" s="12"/>
      <c r="O102" s="12"/>
      <c r="P102" s="19"/>
    </row>
    <row r="103" spans="1:16" s="2" customFormat="1" ht="16.5" x14ac:dyDescent="0.25">
      <c r="A103" s="178" t="s">
        <v>75</v>
      </c>
      <c r="B103" s="178">
        <v>346</v>
      </c>
      <c r="C103" s="136" t="s">
        <v>21</v>
      </c>
      <c r="D103" s="136" t="s">
        <v>19</v>
      </c>
      <c r="E103" s="135" t="s">
        <v>72</v>
      </c>
      <c r="F103" s="66"/>
      <c r="G103" s="68">
        <f>G104</f>
        <v>10</v>
      </c>
      <c r="H103" s="68">
        <f>H104</f>
        <v>0</v>
      </c>
      <c r="I103" s="68">
        <f>I104</f>
        <v>325</v>
      </c>
      <c r="J103" s="12"/>
      <c r="K103" s="12"/>
      <c r="L103" s="12"/>
      <c r="M103" s="12"/>
      <c r="N103" s="12"/>
      <c r="O103" s="12"/>
      <c r="P103" s="19"/>
    </row>
    <row r="104" spans="1:16" s="2" customFormat="1" ht="16.5" x14ac:dyDescent="0.25">
      <c r="A104" s="69" t="s">
        <v>76</v>
      </c>
      <c r="B104" s="181">
        <v>346</v>
      </c>
      <c r="C104" s="72" t="s">
        <v>21</v>
      </c>
      <c r="D104" s="72" t="s">
        <v>19</v>
      </c>
      <c r="E104" s="71" t="s">
        <v>64</v>
      </c>
      <c r="F104" s="66"/>
      <c r="G104" s="68">
        <f>G107</f>
        <v>10</v>
      </c>
      <c r="H104" s="68">
        <f>H107</f>
        <v>0</v>
      </c>
      <c r="I104" s="68">
        <v>325</v>
      </c>
      <c r="J104" s="12"/>
      <c r="K104" s="12"/>
      <c r="L104" s="12"/>
      <c r="M104" s="12"/>
      <c r="N104" s="12"/>
      <c r="O104" s="12"/>
      <c r="P104" s="19"/>
    </row>
    <row r="105" spans="1:16" s="2" customFormat="1" ht="30" x14ac:dyDescent="0.25">
      <c r="A105" s="179" t="s">
        <v>132</v>
      </c>
      <c r="B105" s="179">
        <v>346</v>
      </c>
      <c r="C105" s="62" t="s">
        <v>21</v>
      </c>
      <c r="D105" s="62" t="s">
        <v>19</v>
      </c>
      <c r="E105" s="86" t="s">
        <v>176</v>
      </c>
      <c r="F105" s="62"/>
      <c r="G105" s="89">
        <v>0</v>
      </c>
      <c r="H105" s="89">
        <v>0</v>
      </c>
      <c r="I105" s="89">
        <v>325</v>
      </c>
      <c r="J105" s="12"/>
      <c r="K105" s="12"/>
      <c r="L105" s="12"/>
      <c r="M105" s="12"/>
      <c r="N105" s="12"/>
      <c r="O105" s="12"/>
      <c r="P105" s="19"/>
    </row>
    <row r="106" spans="1:16" s="2" customFormat="1" ht="45" x14ac:dyDescent="0.25">
      <c r="A106" s="180" t="s">
        <v>134</v>
      </c>
      <c r="B106" s="180">
        <v>346</v>
      </c>
      <c r="C106" s="62" t="s">
        <v>21</v>
      </c>
      <c r="D106" s="62" t="s">
        <v>19</v>
      </c>
      <c r="E106" s="86" t="s">
        <v>176</v>
      </c>
      <c r="F106" s="62" t="s">
        <v>135</v>
      </c>
      <c r="G106" s="89">
        <v>0</v>
      </c>
      <c r="H106" s="89">
        <v>0</v>
      </c>
      <c r="I106" s="89">
        <v>325</v>
      </c>
      <c r="J106" s="12"/>
      <c r="K106" s="12"/>
      <c r="L106" s="12"/>
      <c r="M106" s="12"/>
      <c r="N106" s="12"/>
      <c r="O106" s="12"/>
      <c r="P106" s="19"/>
    </row>
    <row r="107" spans="1:16" s="2" customFormat="1" ht="16.5" x14ac:dyDescent="0.25">
      <c r="A107" s="114" t="s">
        <v>136</v>
      </c>
      <c r="B107" s="200">
        <v>346</v>
      </c>
      <c r="C107" s="129" t="s">
        <v>21</v>
      </c>
      <c r="D107" s="129" t="s">
        <v>19</v>
      </c>
      <c r="E107" s="146" t="s">
        <v>137</v>
      </c>
      <c r="F107" s="129"/>
      <c r="G107" s="131">
        <f>G108</f>
        <v>10</v>
      </c>
      <c r="H107" s="131">
        <f>H108</f>
        <v>0</v>
      </c>
      <c r="I107" s="131">
        <f>I108</f>
        <v>0</v>
      </c>
      <c r="J107" s="12"/>
      <c r="K107" s="12"/>
      <c r="L107" s="12"/>
      <c r="M107" s="12"/>
      <c r="N107" s="12"/>
      <c r="O107" s="12"/>
      <c r="P107" s="19"/>
    </row>
    <row r="108" spans="1:16" s="39" customFormat="1" ht="30" x14ac:dyDescent="0.25">
      <c r="A108" s="169" t="s">
        <v>54</v>
      </c>
      <c r="B108" s="215">
        <v>346</v>
      </c>
      <c r="C108" s="170" t="s">
        <v>21</v>
      </c>
      <c r="D108" s="170" t="s">
        <v>19</v>
      </c>
      <c r="E108" s="171" t="s">
        <v>137</v>
      </c>
      <c r="F108" s="170" t="s">
        <v>50</v>
      </c>
      <c r="G108" s="172">
        <v>10</v>
      </c>
      <c r="H108" s="172">
        <v>0</v>
      </c>
      <c r="I108" s="172">
        <v>0</v>
      </c>
      <c r="J108" s="12"/>
      <c r="K108" s="12"/>
      <c r="L108" s="12"/>
      <c r="M108" s="37"/>
      <c r="N108" s="37"/>
      <c r="O108" s="37"/>
      <c r="P108" s="38"/>
    </row>
    <row r="109" spans="1:16" s="2" customFormat="1" ht="21" customHeight="1" x14ac:dyDescent="0.25">
      <c r="A109" s="104" t="s">
        <v>67</v>
      </c>
      <c r="B109" s="196">
        <v>346</v>
      </c>
      <c r="C109" s="119" t="s">
        <v>21</v>
      </c>
      <c r="D109" s="119" t="s">
        <v>20</v>
      </c>
      <c r="E109" s="123"/>
      <c r="F109" s="124"/>
      <c r="G109" s="125">
        <f>G110+G123</f>
        <v>17554</v>
      </c>
      <c r="H109" s="125">
        <f>H110+H123</f>
        <v>10273.799999999999</v>
      </c>
      <c r="I109" s="125">
        <f>I110+I123</f>
        <v>10269</v>
      </c>
      <c r="J109" s="12"/>
      <c r="K109" s="12"/>
      <c r="L109" s="12"/>
      <c r="M109" s="12"/>
      <c r="N109" s="12"/>
      <c r="O109" s="12"/>
      <c r="P109" s="19"/>
    </row>
    <row r="110" spans="1:16" s="28" customFormat="1" ht="49.5" x14ac:dyDescent="0.3">
      <c r="A110" s="69" t="s">
        <v>117</v>
      </c>
      <c r="B110" s="181">
        <v>346</v>
      </c>
      <c r="C110" s="72" t="s">
        <v>21</v>
      </c>
      <c r="D110" s="72" t="s">
        <v>20</v>
      </c>
      <c r="E110" s="73">
        <v>100000000</v>
      </c>
      <c r="F110" s="62"/>
      <c r="G110" s="79">
        <f>G111+G120</f>
        <v>17554</v>
      </c>
      <c r="H110" s="79">
        <f>H111</f>
        <v>0</v>
      </c>
      <c r="I110" s="79">
        <f>I111</f>
        <v>0</v>
      </c>
      <c r="J110" s="26"/>
      <c r="K110" s="26"/>
      <c r="L110" s="26"/>
      <c r="M110" s="26"/>
      <c r="N110" s="26"/>
      <c r="O110" s="26"/>
      <c r="P110" s="27"/>
    </row>
    <row r="111" spans="1:16" s="28" customFormat="1" ht="66.75" x14ac:dyDescent="0.3">
      <c r="A111" s="177" t="s">
        <v>107</v>
      </c>
      <c r="B111" s="177">
        <v>346</v>
      </c>
      <c r="C111" s="72" t="s">
        <v>21</v>
      </c>
      <c r="D111" s="72" t="s">
        <v>20</v>
      </c>
      <c r="E111" s="91">
        <v>100200000</v>
      </c>
      <c r="F111" s="62"/>
      <c r="G111" s="79">
        <f>G112+G114+G116+G118</f>
        <v>16954</v>
      </c>
      <c r="H111" s="79">
        <f>H112+H114+H116+H118</f>
        <v>0</v>
      </c>
      <c r="I111" s="79">
        <f>I112+I114+I116+I118</f>
        <v>0</v>
      </c>
      <c r="J111" s="26"/>
      <c r="K111" s="26"/>
      <c r="L111" s="26"/>
      <c r="M111" s="26"/>
      <c r="N111" s="26"/>
      <c r="O111" s="26"/>
      <c r="P111" s="27"/>
    </row>
    <row r="112" spans="1:16" s="28" customFormat="1" ht="18.75" x14ac:dyDescent="0.3">
      <c r="A112" s="114" t="s">
        <v>70</v>
      </c>
      <c r="B112" s="200">
        <v>346</v>
      </c>
      <c r="C112" s="129" t="s">
        <v>21</v>
      </c>
      <c r="D112" s="129" t="s">
        <v>20</v>
      </c>
      <c r="E112" s="130">
        <v>100225190</v>
      </c>
      <c r="F112" s="129"/>
      <c r="G112" s="131">
        <f>G113</f>
        <v>13854</v>
      </c>
      <c r="H112" s="131">
        <f>H113</f>
        <v>0</v>
      </c>
      <c r="I112" s="131">
        <f>I113</f>
        <v>0</v>
      </c>
      <c r="J112" s="26"/>
      <c r="K112" s="26"/>
      <c r="L112" s="26"/>
      <c r="M112" s="26"/>
      <c r="N112" s="26"/>
      <c r="O112" s="26"/>
      <c r="P112" s="27"/>
    </row>
    <row r="113" spans="1:16" s="28" customFormat="1" ht="30" x14ac:dyDescent="0.3">
      <c r="A113" s="112" t="s">
        <v>54</v>
      </c>
      <c r="B113" s="199">
        <v>346</v>
      </c>
      <c r="C113" s="62" t="s">
        <v>21</v>
      </c>
      <c r="D113" s="62" t="s">
        <v>20</v>
      </c>
      <c r="E113" s="63">
        <v>100225190</v>
      </c>
      <c r="F113" s="64" t="s">
        <v>50</v>
      </c>
      <c r="G113" s="89">
        <v>13854</v>
      </c>
      <c r="H113" s="89">
        <v>0</v>
      </c>
      <c r="I113" s="89">
        <v>0</v>
      </c>
      <c r="J113" s="26"/>
      <c r="K113" s="26"/>
      <c r="L113" s="26"/>
      <c r="M113" s="26"/>
      <c r="N113" s="26"/>
      <c r="O113" s="26"/>
      <c r="P113" s="27"/>
    </row>
    <row r="114" spans="1:16" s="28" customFormat="1" ht="18.75" x14ac:dyDescent="0.3">
      <c r="A114" s="114" t="s">
        <v>68</v>
      </c>
      <c r="B114" s="200">
        <v>346</v>
      </c>
      <c r="C114" s="129" t="s">
        <v>21</v>
      </c>
      <c r="D114" s="129" t="s">
        <v>20</v>
      </c>
      <c r="E114" s="130">
        <v>100225210</v>
      </c>
      <c r="F114" s="129"/>
      <c r="G114" s="131">
        <v>700</v>
      </c>
      <c r="H114" s="131">
        <f>H115</f>
        <v>0</v>
      </c>
      <c r="I114" s="131">
        <f>I115</f>
        <v>0</v>
      </c>
      <c r="J114" s="26"/>
      <c r="K114" s="26"/>
      <c r="L114" s="26"/>
      <c r="M114" s="26"/>
      <c r="N114" s="26"/>
      <c r="O114" s="26"/>
      <c r="P114" s="27"/>
    </row>
    <row r="115" spans="1:16" s="28" customFormat="1" ht="30" x14ac:dyDescent="0.3">
      <c r="A115" s="112" t="s">
        <v>54</v>
      </c>
      <c r="B115" s="199">
        <v>346</v>
      </c>
      <c r="C115" s="62" t="s">
        <v>21</v>
      </c>
      <c r="D115" s="62" t="s">
        <v>20</v>
      </c>
      <c r="E115" s="63">
        <v>100225210</v>
      </c>
      <c r="F115" s="64" t="s">
        <v>50</v>
      </c>
      <c r="G115" s="76">
        <v>700</v>
      </c>
      <c r="H115" s="76">
        <v>0</v>
      </c>
      <c r="I115" s="76">
        <v>0</v>
      </c>
      <c r="J115" s="26"/>
      <c r="K115" s="26"/>
      <c r="L115" s="26"/>
      <c r="M115" s="26"/>
      <c r="N115" s="26"/>
      <c r="O115" s="26"/>
      <c r="P115" s="27"/>
    </row>
    <row r="116" spans="1:16" s="28" customFormat="1" ht="18.75" x14ac:dyDescent="0.3">
      <c r="A116" s="114" t="s">
        <v>89</v>
      </c>
      <c r="B116" s="200">
        <v>346</v>
      </c>
      <c r="C116" s="129" t="s">
        <v>21</v>
      </c>
      <c r="D116" s="129" t="s">
        <v>20</v>
      </c>
      <c r="E116" s="130">
        <v>100225220</v>
      </c>
      <c r="F116" s="129"/>
      <c r="G116" s="131">
        <f>G117</f>
        <v>400</v>
      </c>
      <c r="H116" s="131">
        <f>H117</f>
        <v>0</v>
      </c>
      <c r="I116" s="131">
        <f>I117</f>
        <v>0</v>
      </c>
      <c r="J116" s="26"/>
      <c r="K116" s="26"/>
      <c r="L116" s="26"/>
      <c r="M116" s="26"/>
      <c r="N116" s="26"/>
      <c r="O116" s="26"/>
      <c r="P116" s="27"/>
    </row>
    <row r="117" spans="1:16" s="28" customFormat="1" ht="30" x14ac:dyDescent="0.3">
      <c r="A117" s="112" t="s">
        <v>54</v>
      </c>
      <c r="B117" s="199">
        <v>346</v>
      </c>
      <c r="C117" s="62" t="s">
        <v>21</v>
      </c>
      <c r="D117" s="62" t="s">
        <v>20</v>
      </c>
      <c r="E117" s="63">
        <v>100225220</v>
      </c>
      <c r="F117" s="64" t="s">
        <v>50</v>
      </c>
      <c r="G117" s="76">
        <v>400</v>
      </c>
      <c r="H117" s="76">
        <v>0</v>
      </c>
      <c r="I117" s="76">
        <v>0</v>
      </c>
      <c r="J117" s="26"/>
      <c r="K117" s="26"/>
      <c r="L117" s="26"/>
      <c r="M117" s="26"/>
      <c r="N117" s="26"/>
      <c r="O117" s="26"/>
      <c r="P117" s="27"/>
    </row>
    <row r="118" spans="1:16" s="28" customFormat="1" ht="18.75" x14ac:dyDescent="0.3">
      <c r="A118" s="114" t="s">
        <v>69</v>
      </c>
      <c r="B118" s="200">
        <v>346</v>
      </c>
      <c r="C118" s="129" t="s">
        <v>21</v>
      </c>
      <c r="D118" s="129" t="s">
        <v>20</v>
      </c>
      <c r="E118" s="130">
        <v>100225230</v>
      </c>
      <c r="F118" s="129"/>
      <c r="G118" s="131">
        <f>G119</f>
        <v>2000</v>
      </c>
      <c r="H118" s="131">
        <f>H119</f>
        <v>0</v>
      </c>
      <c r="I118" s="131">
        <f>I119</f>
        <v>0</v>
      </c>
      <c r="J118" s="26"/>
      <c r="K118" s="26"/>
      <c r="L118" s="26"/>
      <c r="M118" s="26"/>
      <c r="N118" s="26"/>
      <c r="O118" s="26"/>
      <c r="P118" s="27"/>
    </row>
    <row r="119" spans="1:16" s="28" customFormat="1" ht="30" x14ac:dyDescent="0.3">
      <c r="A119" s="112" t="s">
        <v>54</v>
      </c>
      <c r="B119" s="199">
        <v>346</v>
      </c>
      <c r="C119" s="62" t="s">
        <v>21</v>
      </c>
      <c r="D119" s="62" t="s">
        <v>20</v>
      </c>
      <c r="E119" s="63">
        <v>100225230</v>
      </c>
      <c r="F119" s="64" t="s">
        <v>50</v>
      </c>
      <c r="G119" s="76">
        <v>2000</v>
      </c>
      <c r="H119" s="76">
        <v>0</v>
      </c>
      <c r="I119" s="76">
        <v>0</v>
      </c>
      <c r="J119" s="26"/>
      <c r="K119" s="26"/>
      <c r="L119" s="26"/>
      <c r="M119" s="26"/>
      <c r="N119" s="26"/>
      <c r="O119" s="26"/>
      <c r="P119" s="27"/>
    </row>
    <row r="120" spans="1:16" s="28" customFormat="1" ht="58.5" x14ac:dyDescent="0.3">
      <c r="A120" s="221" t="s">
        <v>174</v>
      </c>
      <c r="B120" s="222">
        <v>346</v>
      </c>
      <c r="C120" s="223" t="s">
        <v>21</v>
      </c>
      <c r="D120" s="223" t="s">
        <v>20</v>
      </c>
      <c r="E120" s="224" t="s">
        <v>175</v>
      </c>
      <c r="F120" s="223"/>
      <c r="G120" s="225">
        <f>G127+G129+G125+G121+G123</f>
        <v>600</v>
      </c>
      <c r="H120" s="225">
        <v>0</v>
      </c>
      <c r="I120" s="225">
        <v>0</v>
      </c>
      <c r="J120" s="26"/>
      <c r="K120" s="26"/>
      <c r="L120" s="26"/>
      <c r="M120" s="26"/>
      <c r="N120" s="26"/>
      <c r="O120" s="26"/>
      <c r="P120" s="27"/>
    </row>
    <row r="121" spans="1:16" s="28" customFormat="1" ht="45.75" x14ac:dyDescent="0.3">
      <c r="A121" s="183" t="s">
        <v>164</v>
      </c>
      <c r="B121" s="183">
        <v>346</v>
      </c>
      <c r="C121" s="184" t="s">
        <v>21</v>
      </c>
      <c r="D121" s="184" t="s">
        <v>20</v>
      </c>
      <c r="E121" s="185" t="s">
        <v>165</v>
      </c>
      <c r="F121" s="184"/>
      <c r="G121" s="186">
        <v>600</v>
      </c>
      <c r="H121" s="186">
        <v>0</v>
      </c>
      <c r="I121" s="186">
        <v>0</v>
      </c>
      <c r="J121" s="26"/>
      <c r="K121" s="26"/>
      <c r="L121" s="26"/>
      <c r="M121" s="26"/>
      <c r="N121" s="26"/>
      <c r="O121" s="26"/>
      <c r="P121" s="27"/>
    </row>
    <row r="122" spans="1:16" s="28" customFormat="1" ht="30.75" x14ac:dyDescent="0.3">
      <c r="A122" s="183" t="s">
        <v>54</v>
      </c>
      <c r="B122" s="183">
        <v>346</v>
      </c>
      <c r="C122" s="184" t="s">
        <v>21</v>
      </c>
      <c r="D122" s="184" t="s">
        <v>20</v>
      </c>
      <c r="E122" s="185" t="s">
        <v>165</v>
      </c>
      <c r="F122" s="184" t="s">
        <v>50</v>
      </c>
      <c r="G122" s="186">
        <v>600</v>
      </c>
      <c r="H122" s="186">
        <v>0</v>
      </c>
      <c r="I122" s="186">
        <v>0</v>
      </c>
      <c r="J122" s="26"/>
      <c r="K122" s="26"/>
      <c r="L122" s="26"/>
      <c r="M122" s="26"/>
      <c r="N122" s="26"/>
      <c r="O122" s="26"/>
      <c r="P122" s="27"/>
    </row>
    <row r="123" spans="1:16" s="28" customFormat="1" ht="18.75" x14ac:dyDescent="0.3">
      <c r="A123" s="144" t="s">
        <v>75</v>
      </c>
      <c r="B123" s="208">
        <v>346</v>
      </c>
      <c r="C123" s="136" t="s">
        <v>21</v>
      </c>
      <c r="D123" s="136" t="s">
        <v>20</v>
      </c>
      <c r="E123" s="137" t="s">
        <v>72</v>
      </c>
      <c r="F123" s="72"/>
      <c r="G123" s="79">
        <f>G124</f>
        <v>0</v>
      </c>
      <c r="H123" s="79">
        <f>H124</f>
        <v>10273.799999999999</v>
      </c>
      <c r="I123" s="79">
        <f>I124</f>
        <v>10269</v>
      </c>
      <c r="J123" s="26"/>
      <c r="K123" s="26"/>
      <c r="L123" s="26"/>
      <c r="M123" s="26"/>
      <c r="N123" s="26"/>
      <c r="O123" s="26"/>
      <c r="P123" s="27"/>
    </row>
    <row r="124" spans="1:16" s="28" customFormat="1" ht="18.75" x14ac:dyDescent="0.3">
      <c r="A124" s="69" t="s">
        <v>76</v>
      </c>
      <c r="B124" s="181">
        <v>346</v>
      </c>
      <c r="C124" s="72" t="s">
        <v>21</v>
      </c>
      <c r="D124" s="72" t="s">
        <v>20</v>
      </c>
      <c r="E124" s="73" t="s">
        <v>64</v>
      </c>
      <c r="F124" s="72"/>
      <c r="G124" s="79">
        <f>G125+G127+G129+G131</f>
        <v>0</v>
      </c>
      <c r="H124" s="79">
        <f>H125+H127+H129+H131</f>
        <v>10273.799999999999</v>
      </c>
      <c r="I124" s="79">
        <f>I125+I127+I129+I131</f>
        <v>10269</v>
      </c>
      <c r="J124" s="26"/>
      <c r="K124" s="26"/>
      <c r="L124" s="26"/>
      <c r="M124" s="26"/>
      <c r="N124" s="26"/>
      <c r="O124" s="26"/>
      <c r="P124" s="27"/>
    </row>
    <row r="125" spans="1:16" s="28" customFormat="1" ht="18.75" x14ac:dyDescent="0.3">
      <c r="A125" s="113" t="s">
        <v>70</v>
      </c>
      <c r="B125" s="216">
        <v>346</v>
      </c>
      <c r="C125" s="129" t="s">
        <v>98</v>
      </c>
      <c r="D125" s="129" t="s">
        <v>20</v>
      </c>
      <c r="E125" s="130" t="s">
        <v>99</v>
      </c>
      <c r="F125" s="129"/>
      <c r="G125" s="131">
        <f>G126</f>
        <v>0</v>
      </c>
      <c r="H125" s="131">
        <f>H126</f>
        <v>8573.7999999999993</v>
      </c>
      <c r="I125" s="131">
        <f>I126</f>
        <v>8569</v>
      </c>
      <c r="J125" s="26"/>
      <c r="K125" s="26"/>
      <c r="L125" s="26"/>
      <c r="M125" s="26"/>
      <c r="N125" s="26"/>
      <c r="O125" s="26"/>
      <c r="P125" s="27"/>
    </row>
    <row r="126" spans="1:16" s="28" customFormat="1" ht="30" x14ac:dyDescent="0.3">
      <c r="A126" s="112" t="s">
        <v>54</v>
      </c>
      <c r="B126" s="199">
        <v>346</v>
      </c>
      <c r="C126" s="62" t="s">
        <v>98</v>
      </c>
      <c r="D126" s="62" t="s">
        <v>20</v>
      </c>
      <c r="E126" s="63" t="s">
        <v>99</v>
      </c>
      <c r="F126" s="64" t="s">
        <v>50</v>
      </c>
      <c r="G126" s="76">
        <v>0</v>
      </c>
      <c r="H126" s="76">
        <v>8573.7999999999993</v>
      </c>
      <c r="I126" s="76">
        <v>8569</v>
      </c>
      <c r="J126" s="26"/>
      <c r="K126" s="26"/>
      <c r="L126" s="26"/>
      <c r="M126" s="26"/>
      <c r="N126" s="26"/>
      <c r="O126" s="26"/>
      <c r="P126" s="27"/>
    </row>
    <row r="127" spans="1:16" s="28" customFormat="1" ht="18.75" x14ac:dyDescent="0.3">
      <c r="A127" s="114" t="s">
        <v>68</v>
      </c>
      <c r="B127" s="200">
        <v>346</v>
      </c>
      <c r="C127" s="129" t="s">
        <v>21</v>
      </c>
      <c r="D127" s="129" t="s">
        <v>20</v>
      </c>
      <c r="E127" s="130" t="s">
        <v>108</v>
      </c>
      <c r="F127" s="129"/>
      <c r="G127" s="131">
        <f>G128</f>
        <v>0</v>
      </c>
      <c r="H127" s="131">
        <v>500</v>
      </c>
      <c r="I127" s="131">
        <v>500</v>
      </c>
      <c r="J127" s="26"/>
      <c r="K127" s="26"/>
      <c r="L127" s="26"/>
      <c r="M127" s="26"/>
      <c r="N127" s="26"/>
      <c r="O127" s="26"/>
      <c r="P127" s="27"/>
    </row>
    <row r="128" spans="1:16" s="28" customFormat="1" ht="30" x14ac:dyDescent="0.3">
      <c r="A128" s="112" t="s">
        <v>54</v>
      </c>
      <c r="B128" s="199">
        <v>346</v>
      </c>
      <c r="C128" s="62" t="s">
        <v>21</v>
      </c>
      <c r="D128" s="62" t="s">
        <v>20</v>
      </c>
      <c r="E128" s="63" t="s">
        <v>108</v>
      </c>
      <c r="F128" s="64" t="s">
        <v>50</v>
      </c>
      <c r="G128" s="76">
        <v>0</v>
      </c>
      <c r="H128" s="76">
        <v>500</v>
      </c>
      <c r="I128" s="76">
        <v>500</v>
      </c>
      <c r="J128" s="26"/>
      <c r="K128" s="26"/>
      <c r="L128" s="26"/>
      <c r="M128" s="26"/>
      <c r="N128" s="26"/>
      <c r="O128" s="26"/>
      <c r="P128" s="27"/>
    </row>
    <row r="129" spans="1:16" s="28" customFormat="1" ht="18.75" x14ac:dyDescent="0.3">
      <c r="A129" s="114" t="s">
        <v>89</v>
      </c>
      <c r="B129" s="200">
        <v>346</v>
      </c>
      <c r="C129" s="129" t="s">
        <v>21</v>
      </c>
      <c r="D129" s="129" t="s">
        <v>20</v>
      </c>
      <c r="E129" s="130" t="s">
        <v>109</v>
      </c>
      <c r="F129" s="129"/>
      <c r="G129" s="131">
        <f>G130</f>
        <v>0</v>
      </c>
      <c r="H129" s="131">
        <f>H130</f>
        <v>200</v>
      </c>
      <c r="I129" s="131">
        <f>I130</f>
        <v>200</v>
      </c>
      <c r="J129" s="26"/>
      <c r="K129" s="26"/>
      <c r="L129" s="26"/>
      <c r="M129" s="26"/>
      <c r="N129" s="26"/>
      <c r="O129" s="26"/>
      <c r="P129" s="27"/>
    </row>
    <row r="130" spans="1:16" s="28" customFormat="1" ht="30" x14ac:dyDescent="0.3">
      <c r="A130" s="112" t="s">
        <v>54</v>
      </c>
      <c r="B130" s="199">
        <v>346</v>
      </c>
      <c r="C130" s="62" t="s">
        <v>21</v>
      </c>
      <c r="D130" s="62" t="s">
        <v>20</v>
      </c>
      <c r="E130" s="63" t="s">
        <v>109</v>
      </c>
      <c r="F130" s="64" t="s">
        <v>50</v>
      </c>
      <c r="G130" s="76">
        <v>0</v>
      </c>
      <c r="H130" s="76">
        <v>200</v>
      </c>
      <c r="I130" s="76">
        <v>200</v>
      </c>
      <c r="J130" s="26"/>
      <c r="K130" s="26"/>
      <c r="L130" s="26"/>
      <c r="M130" s="26"/>
      <c r="N130" s="26"/>
      <c r="O130" s="26"/>
      <c r="P130" s="27"/>
    </row>
    <row r="131" spans="1:16" s="28" customFormat="1" ht="22.5" customHeight="1" x14ac:dyDescent="0.3">
      <c r="A131" s="113" t="s">
        <v>69</v>
      </c>
      <c r="B131" s="216">
        <v>346</v>
      </c>
      <c r="C131" s="129" t="s">
        <v>98</v>
      </c>
      <c r="D131" s="129" t="s">
        <v>20</v>
      </c>
      <c r="E131" s="130" t="s">
        <v>100</v>
      </c>
      <c r="F131" s="129"/>
      <c r="G131" s="131">
        <f>G132</f>
        <v>0</v>
      </c>
      <c r="H131" s="131">
        <v>1000</v>
      </c>
      <c r="I131" s="131">
        <f>I132</f>
        <v>1000</v>
      </c>
      <c r="J131" s="26"/>
      <c r="K131" s="26"/>
      <c r="L131" s="26"/>
      <c r="M131" s="26"/>
      <c r="N131" s="26"/>
      <c r="O131" s="26"/>
      <c r="P131" s="27"/>
    </row>
    <row r="132" spans="1:16" ht="30" x14ac:dyDescent="0.25">
      <c r="A132" s="112" t="s">
        <v>54</v>
      </c>
      <c r="B132" s="199">
        <v>346</v>
      </c>
      <c r="C132" s="62" t="s">
        <v>98</v>
      </c>
      <c r="D132" s="62" t="s">
        <v>20</v>
      </c>
      <c r="E132" s="63" t="s">
        <v>100</v>
      </c>
      <c r="F132" s="64" t="s">
        <v>50</v>
      </c>
      <c r="G132" s="76">
        <v>0</v>
      </c>
      <c r="H132" s="76">
        <v>1000</v>
      </c>
      <c r="I132" s="76">
        <v>1000</v>
      </c>
    </row>
    <row r="133" spans="1:16" ht="16.5" x14ac:dyDescent="0.25">
      <c r="A133" s="158" t="s">
        <v>11</v>
      </c>
      <c r="B133" s="209">
        <v>346</v>
      </c>
      <c r="C133" s="151" t="s">
        <v>23</v>
      </c>
      <c r="D133" s="160"/>
      <c r="E133" s="161"/>
      <c r="F133" s="160"/>
      <c r="G133" s="153">
        <f>G138+G137</f>
        <v>34.1</v>
      </c>
      <c r="H133" s="153">
        <f>H138</f>
        <v>14.1</v>
      </c>
      <c r="I133" s="153">
        <f>I138</f>
        <v>14.1</v>
      </c>
    </row>
    <row r="134" spans="1:16" ht="17.25" customHeight="1" x14ac:dyDescent="0.25">
      <c r="A134" s="187" t="s">
        <v>166</v>
      </c>
      <c r="B134" s="217">
        <v>346</v>
      </c>
      <c r="C134" s="188" t="s">
        <v>23</v>
      </c>
      <c r="D134" s="189" t="s">
        <v>21</v>
      </c>
      <c r="E134" s="190"/>
      <c r="F134" s="189"/>
      <c r="G134" s="191">
        <v>20</v>
      </c>
      <c r="H134" s="186">
        <v>0</v>
      </c>
      <c r="I134" s="186">
        <v>0</v>
      </c>
    </row>
    <row r="135" spans="1:16" ht="51" customHeight="1" x14ac:dyDescent="0.25">
      <c r="A135" s="187" t="s">
        <v>76</v>
      </c>
      <c r="B135" s="217">
        <v>346</v>
      </c>
      <c r="C135" s="188" t="s">
        <v>23</v>
      </c>
      <c r="D135" s="189" t="s">
        <v>21</v>
      </c>
      <c r="E135" s="190" t="s">
        <v>64</v>
      </c>
      <c r="F135" s="189"/>
      <c r="G135" s="191">
        <v>20</v>
      </c>
      <c r="H135" s="186">
        <v>0</v>
      </c>
      <c r="I135" s="186">
        <v>0</v>
      </c>
    </row>
    <row r="136" spans="1:16" ht="36" customHeight="1" x14ac:dyDescent="0.25">
      <c r="A136" s="192" t="s">
        <v>167</v>
      </c>
      <c r="B136" s="218">
        <v>346</v>
      </c>
      <c r="C136" s="188" t="s">
        <v>23</v>
      </c>
      <c r="D136" s="189" t="s">
        <v>21</v>
      </c>
      <c r="E136" s="190" t="s">
        <v>168</v>
      </c>
      <c r="F136" s="189"/>
      <c r="G136" s="186">
        <v>20</v>
      </c>
      <c r="H136" s="186">
        <v>0</v>
      </c>
      <c r="I136" s="186">
        <v>0</v>
      </c>
    </row>
    <row r="137" spans="1:16" s="2" customFormat="1" ht="17.25" customHeight="1" x14ac:dyDescent="0.25">
      <c r="A137" s="192" t="s">
        <v>54</v>
      </c>
      <c r="B137" s="218">
        <v>346</v>
      </c>
      <c r="C137" s="188" t="s">
        <v>23</v>
      </c>
      <c r="D137" s="189" t="s">
        <v>21</v>
      </c>
      <c r="E137" s="190" t="s">
        <v>168</v>
      </c>
      <c r="F137" s="189" t="s">
        <v>50</v>
      </c>
      <c r="G137" s="186">
        <v>20</v>
      </c>
      <c r="H137" s="186">
        <v>0</v>
      </c>
      <c r="I137" s="186">
        <v>0</v>
      </c>
      <c r="J137" s="12"/>
      <c r="K137" s="12"/>
      <c r="L137" s="12"/>
      <c r="M137" s="12"/>
      <c r="N137" s="12"/>
      <c r="O137" s="12"/>
      <c r="P137" s="19"/>
    </row>
    <row r="138" spans="1:16" s="2" customFormat="1" ht="17.25" customHeight="1" x14ac:dyDescent="0.25">
      <c r="A138" s="115" t="s">
        <v>2</v>
      </c>
      <c r="B138" s="203">
        <v>346</v>
      </c>
      <c r="C138" s="109" t="str">
        <f>C$133</f>
        <v>07</v>
      </c>
      <c r="D138" s="105" t="s">
        <v>23</v>
      </c>
      <c r="E138" s="110"/>
      <c r="F138" s="105"/>
      <c r="G138" s="132">
        <f t="shared" ref="G138:I139" si="14">G139</f>
        <v>14.1</v>
      </c>
      <c r="H138" s="132">
        <f t="shared" si="14"/>
        <v>14.1</v>
      </c>
      <c r="I138" s="132">
        <f t="shared" si="14"/>
        <v>14.1</v>
      </c>
      <c r="J138" s="12"/>
      <c r="K138" s="12"/>
      <c r="L138" s="12"/>
      <c r="M138" s="12"/>
      <c r="N138" s="12"/>
      <c r="O138" s="12"/>
      <c r="P138" s="19"/>
    </row>
    <row r="139" spans="1:16" s="2" customFormat="1" ht="18.75" customHeight="1" x14ac:dyDescent="0.25">
      <c r="A139" s="144" t="s">
        <v>75</v>
      </c>
      <c r="B139" s="208">
        <v>346</v>
      </c>
      <c r="C139" s="72" t="s">
        <v>23</v>
      </c>
      <c r="D139" s="72" t="s">
        <v>23</v>
      </c>
      <c r="E139" s="71" t="s">
        <v>72</v>
      </c>
      <c r="F139" s="66"/>
      <c r="G139" s="68">
        <f t="shared" si="14"/>
        <v>14.1</v>
      </c>
      <c r="H139" s="68">
        <f t="shared" si="14"/>
        <v>14.1</v>
      </c>
      <c r="I139" s="68">
        <f t="shared" si="14"/>
        <v>14.1</v>
      </c>
      <c r="J139" s="12"/>
      <c r="K139" s="12"/>
      <c r="L139" s="12"/>
      <c r="M139" s="12"/>
      <c r="N139" s="12"/>
      <c r="O139" s="12"/>
      <c r="P139" s="19"/>
    </row>
    <row r="140" spans="1:16" s="2" customFormat="1" ht="18" customHeight="1" x14ac:dyDescent="0.25">
      <c r="A140" s="82" t="s">
        <v>76</v>
      </c>
      <c r="B140" s="204">
        <v>346</v>
      </c>
      <c r="C140" s="72" t="s">
        <v>23</v>
      </c>
      <c r="D140" s="72" t="s">
        <v>23</v>
      </c>
      <c r="E140" s="71" t="s">
        <v>64</v>
      </c>
      <c r="F140" s="72"/>
      <c r="G140" s="68">
        <f t="shared" ref="G140:I141" si="15">G141</f>
        <v>14.1</v>
      </c>
      <c r="H140" s="68">
        <f t="shared" si="15"/>
        <v>14.1</v>
      </c>
      <c r="I140" s="68">
        <f t="shared" si="15"/>
        <v>14.1</v>
      </c>
      <c r="J140" s="45"/>
      <c r="K140" s="45"/>
      <c r="L140" s="45"/>
      <c r="M140" s="11"/>
      <c r="N140" s="11"/>
      <c r="O140" s="11"/>
      <c r="P140" s="19"/>
    </row>
    <row r="141" spans="1:16" s="2" customFormat="1" ht="18" customHeight="1" x14ac:dyDescent="0.25">
      <c r="A141" s="114" t="s">
        <v>56</v>
      </c>
      <c r="B141" s="200">
        <v>346</v>
      </c>
      <c r="C141" s="129" t="s">
        <v>23</v>
      </c>
      <c r="D141" s="129" t="s">
        <v>23</v>
      </c>
      <c r="E141" s="146" t="s">
        <v>83</v>
      </c>
      <c r="F141" s="129"/>
      <c r="G141" s="131">
        <f t="shared" si="15"/>
        <v>14.1</v>
      </c>
      <c r="H141" s="131">
        <f t="shared" si="15"/>
        <v>14.1</v>
      </c>
      <c r="I141" s="131">
        <f t="shared" si="15"/>
        <v>14.1</v>
      </c>
      <c r="J141" s="45"/>
      <c r="K141" s="45"/>
      <c r="L141" s="45"/>
      <c r="M141" s="11"/>
      <c r="N141" s="11"/>
      <c r="O141" s="11"/>
      <c r="P141" s="19"/>
    </row>
    <row r="142" spans="1:16" s="2" customFormat="1" ht="18" customHeight="1" x14ac:dyDescent="0.25">
      <c r="A142" s="112" t="s">
        <v>54</v>
      </c>
      <c r="B142" s="199">
        <v>346</v>
      </c>
      <c r="C142" s="62" t="s">
        <v>23</v>
      </c>
      <c r="D142" s="62" t="s">
        <v>23</v>
      </c>
      <c r="E142" s="86" t="s">
        <v>83</v>
      </c>
      <c r="F142" s="64" t="s">
        <v>50</v>
      </c>
      <c r="G142" s="89">
        <v>14.1</v>
      </c>
      <c r="H142" s="89">
        <v>14.1</v>
      </c>
      <c r="I142" s="89">
        <v>14.1</v>
      </c>
      <c r="J142" s="45"/>
      <c r="K142" s="45"/>
      <c r="L142" s="45"/>
      <c r="M142" s="11"/>
      <c r="N142" s="11"/>
      <c r="O142" s="11"/>
      <c r="P142" s="19"/>
    </row>
    <row r="143" spans="1:16" s="2" customFormat="1" ht="18" customHeight="1" x14ac:dyDescent="0.25">
      <c r="A143" s="158" t="s">
        <v>47</v>
      </c>
      <c r="B143" s="209">
        <v>346</v>
      </c>
      <c r="C143" s="151" t="s">
        <v>25</v>
      </c>
      <c r="D143" s="160"/>
      <c r="E143" s="161"/>
      <c r="F143" s="160"/>
      <c r="G143" s="153">
        <f>G150+G144</f>
        <v>16580.392779999998</v>
      </c>
      <c r="H143" s="153">
        <f>H150</f>
        <v>16580.392779999998</v>
      </c>
      <c r="I143" s="153">
        <f>I150</f>
        <v>16580.392779999998</v>
      </c>
      <c r="J143" s="45"/>
      <c r="K143" s="45"/>
      <c r="L143" s="45"/>
      <c r="M143" s="11"/>
      <c r="N143" s="11"/>
      <c r="O143" s="11"/>
      <c r="P143" s="19"/>
    </row>
    <row r="144" spans="1:16" s="2" customFormat="1" ht="49.5" x14ac:dyDescent="0.25">
      <c r="A144" s="69" t="s">
        <v>117</v>
      </c>
      <c r="B144" s="181">
        <v>346</v>
      </c>
      <c r="C144" s="66" t="s">
        <v>25</v>
      </c>
      <c r="D144" s="66" t="s">
        <v>18</v>
      </c>
      <c r="E144" s="67" t="s">
        <v>78</v>
      </c>
      <c r="F144" s="66"/>
      <c r="G144" s="68">
        <f t="shared" ref="G144:I148" si="16">G145</f>
        <v>103.09278</v>
      </c>
      <c r="H144" s="68">
        <f t="shared" si="16"/>
        <v>0</v>
      </c>
      <c r="I144" s="68">
        <f t="shared" si="16"/>
        <v>0</v>
      </c>
      <c r="J144" s="45"/>
      <c r="K144" s="45"/>
      <c r="L144" s="45"/>
      <c r="M144" s="11"/>
      <c r="N144" s="11"/>
      <c r="O144" s="11"/>
      <c r="P144" s="19"/>
    </row>
    <row r="145" spans="1:16" ht="82.5" x14ac:dyDescent="0.25">
      <c r="A145" s="181" t="s">
        <v>149</v>
      </c>
      <c r="B145" s="181">
        <v>346</v>
      </c>
      <c r="C145" s="66" t="s">
        <v>25</v>
      </c>
      <c r="D145" s="66" t="s">
        <v>18</v>
      </c>
      <c r="E145" s="67" t="s">
        <v>150</v>
      </c>
      <c r="F145" s="66"/>
      <c r="G145" s="68">
        <f>G146</f>
        <v>103.09278</v>
      </c>
      <c r="H145" s="68">
        <f t="shared" si="16"/>
        <v>0</v>
      </c>
      <c r="I145" s="68">
        <f t="shared" si="16"/>
        <v>0</v>
      </c>
      <c r="J145" s="12"/>
      <c r="K145" s="12"/>
      <c r="L145" s="12"/>
      <c r="M145" s="12"/>
      <c r="N145" s="12"/>
      <c r="O145" s="12"/>
    </row>
    <row r="146" spans="1:16" s="14" customFormat="1" ht="18" customHeight="1" x14ac:dyDescent="0.25">
      <c r="A146" s="181" t="s">
        <v>151</v>
      </c>
      <c r="B146" s="181">
        <v>346</v>
      </c>
      <c r="C146" s="66" t="s">
        <v>25</v>
      </c>
      <c r="D146" s="66" t="s">
        <v>18</v>
      </c>
      <c r="E146" s="67" t="s">
        <v>152</v>
      </c>
      <c r="F146" s="66"/>
      <c r="G146" s="68">
        <f t="shared" si="16"/>
        <v>103.09278</v>
      </c>
      <c r="H146" s="68">
        <f t="shared" si="16"/>
        <v>0</v>
      </c>
      <c r="I146" s="68">
        <f t="shared" si="16"/>
        <v>0</v>
      </c>
      <c r="J146" s="24"/>
      <c r="K146" s="24"/>
      <c r="L146" s="24"/>
      <c r="M146" s="24"/>
      <c r="N146" s="24"/>
      <c r="O146" s="24"/>
      <c r="P146" s="25"/>
    </row>
    <row r="147" spans="1:16" s="14" customFormat="1" ht="18" customHeight="1" x14ac:dyDescent="0.25">
      <c r="A147" s="77" t="s">
        <v>153</v>
      </c>
      <c r="B147" s="212">
        <v>346</v>
      </c>
      <c r="C147" s="66" t="s">
        <v>25</v>
      </c>
      <c r="D147" s="66" t="s">
        <v>18</v>
      </c>
      <c r="E147" s="67" t="s">
        <v>154</v>
      </c>
      <c r="F147" s="66"/>
      <c r="G147" s="68">
        <f t="shared" si="16"/>
        <v>103.09278</v>
      </c>
      <c r="H147" s="68">
        <f t="shared" si="16"/>
        <v>0</v>
      </c>
      <c r="I147" s="68">
        <f t="shared" si="16"/>
        <v>0</v>
      </c>
      <c r="J147" s="24"/>
      <c r="K147" s="24"/>
      <c r="L147" s="24"/>
      <c r="M147" s="24"/>
      <c r="N147" s="24"/>
      <c r="O147" s="24"/>
      <c r="P147" s="25"/>
    </row>
    <row r="148" spans="1:16" s="14" customFormat="1" ht="16.5" customHeight="1" x14ac:dyDescent="0.25">
      <c r="A148" s="112" t="s">
        <v>155</v>
      </c>
      <c r="B148" s="199">
        <v>346</v>
      </c>
      <c r="C148" s="62" t="s">
        <v>25</v>
      </c>
      <c r="D148" s="62" t="s">
        <v>18</v>
      </c>
      <c r="E148" s="86" t="s">
        <v>156</v>
      </c>
      <c r="F148" s="62"/>
      <c r="G148" s="89">
        <f t="shared" si="16"/>
        <v>103.09278</v>
      </c>
      <c r="H148" s="89">
        <f t="shared" si="16"/>
        <v>0</v>
      </c>
      <c r="I148" s="89">
        <f t="shared" si="16"/>
        <v>0</v>
      </c>
      <c r="J148" s="24"/>
      <c r="K148" s="24"/>
      <c r="L148" s="24"/>
      <c r="M148" s="24"/>
      <c r="N148" s="24"/>
      <c r="O148" s="24"/>
      <c r="P148" s="25"/>
    </row>
    <row r="149" spans="1:16" ht="20.25" customHeight="1" x14ac:dyDescent="0.25">
      <c r="A149" s="112" t="s">
        <v>87</v>
      </c>
      <c r="B149" s="199">
        <v>346</v>
      </c>
      <c r="C149" s="62" t="s">
        <v>25</v>
      </c>
      <c r="D149" s="62" t="s">
        <v>18</v>
      </c>
      <c r="E149" s="86" t="s">
        <v>156</v>
      </c>
      <c r="F149" s="62" t="s">
        <v>88</v>
      </c>
      <c r="G149" s="89">
        <v>103.09278</v>
      </c>
      <c r="H149" s="89">
        <v>0</v>
      </c>
      <c r="I149" s="89">
        <v>0</v>
      </c>
      <c r="J149" s="12"/>
      <c r="K149" s="12"/>
      <c r="L149" s="12"/>
      <c r="M149" s="12"/>
      <c r="N149" s="12"/>
      <c r="O149" s="12"/>
    </row>
    <row r="150" spans="1:16" ht="20.25" customHeight="1" x14ac:dyDescent="0.25">
      <c r="A150" s="108" t="s">
        <v>32</v>
      </c>
      <c r="B150" s="194">
        <v>346</v>
      </c>
      <c r="C150" s="105" t="s">
        <v>25</v>
      </c>
      <c r="D150" s="126" t="s">
        <v>18</v>
      </c>
      <c r="E150" s="110"/>
      <c r="F150" s="105"/>
      <c r="G150" s="132">
        <f t="shared" ref="G150:I151" si="17">G151</f>
        <v>16477.3</v>
      </c>
      <c r="H150" s="132">
        <f t="shared" si="17"/>
        <v>16580.392779999998</v>
      </c>
      <c r="I150" s="132">
        <f t="shared" si="17"/>
        <v>16580.392779999998</v>
      </c>
      <c r="J150" s="53"/>
      <c r="K150" s="53"/>
      <c r="L150" s="53"/>
      <c r="M150" s="12"/>
      <c r="N150" s="12"/>
      <c r="O150" s="12"/>
    </row>
    <row r="151" spans="1:16" ht="15.75" customHeight="1" x14ac:dyDescent="0.3">
      <c r="A151" s="144" t="s">
        <v>75</v>
      </c>
      <c r="B151" s="208">
        <v>346</v>
      </c>
      <c r="C151" s="72" t="s">
        <v>25</v>
      </c>
      <c r="D151" s="72" t="s">
        <v>18</v>
      </c>
      <c r="E151" s="71" t="s">
        <v>72</v>
      </c>
      <c r="F151" s="66"/>
      <c r="G151" s="68">
        <f t="shared" si="17"/>
        <v>16477.3</v>
      </c>
      <c r="H151" s="68">
        <f>H152</f>
        <v>16580.392779999998</v>
      </c>
      <c r="I151" s="68">
        <f t="shared" si="17"/>
        <v>16580.392779999998</v>
      </c>
      <c r="J151" s="36"/>
      <c r="P151" s="1"/>
    </row>
    <row r="152" spans="1:16" s="51" customFormat="1" ht="27.75" customHeight="1" x14ac:dyDescent="0.25">
      <c r="A152" s="82" t="s">
        <v>76</v>
      </c>
      <c r="B152" s="204">
        <v>346</v>
      </c>
      <c r="C152" s="72" t="s">
        <v>25</v>
      </c>
      <c r="D152" s="72" t="s">
        <v>18</v>
      </c>
      <c r="E152" s="71" t="s">
        <v>64</v>
      </c>
      <c r="F152" s="72"/>
      <c r="G152" s="68">
        <f>G155+G153</f>
        <v>16477.3</v>
      </c>
      <c r="H152" s="68">
        <f>H155+H153+H157</f>
        <v>16580.392779999998</v>
      </c>
      <c r="I152" s="68">
        <f>I155+I153+I157</f>
        <v>16580.392779999998</v>
      </c>
    </row>
    <row r="153" spans="1:16" s="51" customFormat="1" ht="25.5" customHeight="1" x14ac:dyDescent="0.25">
      <c r="A153" s="138" t="s">
        <v>86</v>
      </c>
      <c r="B153" s="198">
        <v>346</v>
      </c>
      <c r="C153" s="129" t="s">
        <v>25</v>
      </c>
      <c r="D153" s="129" t="s">
        <v>18</v>
      </c>
      <c r="E153" s="146" t="s">
        <v>85</v>
      </c>
      <c r="F153" s="147"/>
      <c r="G153" s="131">
        <f>G154</f>
        <v>16470.3</v>
      </c>
      <c r="H153" s="131">
        <f>H154</f>
        <v>16470.3</v>
      </c>
      <c r="I153" s="131">
        <f>I154</f>
        <v>16470.3</v>
      </c>
    </row>
    <row r="154" spans="1:16" s="51" customFormat="1" ht="16.5" customHeight="1" x14ac:dyDescent="0.25">
      <c r="A154" s="112" t="s">
        <v>87</v>
      </c>
      <c r="B154" s="199">
        <v>346</v>
      </c>
      <c r="C154" s="62" t="s">
        <v>25</v>
      </c>
      <c r="D154" s="62" t="s">
        <v>18</v>
      </c>
      <c r="E154" s="86" t="s">
        <v>85</v>
      </c>
      <c r="F154" s="62" t="s">
        <v>88</v>
      </c>
      <c r="G154" s="89">
        <v>16470.3</v>
      </c>
      <c r="H154" s="89">
        <v>16470.3</v>
      </c>
      <c r="I154" s="89">
        <v>16470.3</v>
      </c>
    </row>
    <row r="155" spans="1:16" s="51" customFormat="1" ht="33" customHeight="1" x14ac:dyDescent="0.25">
      <c r="A155" s="114" t="s">
        <v>71</v>
      </c>
      <c r="B155" s="200">
        <v>346</v>
      </c>
      <c r="C155" s="129" t="s">
        <v>25</v>
      </c>
      <c r="D155" s="129" t="s">
        <v>18</v>
      </c>
      <c r="E155" s="146" t="s">
        <v>84</v>
      </c>
      <c r="F155" s="129"/>
      <c r="G155" s="131">
        <f>G156</f>
        <v>7</v>
      </c>
      <c r="H155" s="131">
        <f>H156</f>
        <v>7</v>
      </c>
      <c r="I155" s="131">
        <f>I156</f>
        <v>7</v>
      </c>
    </row>
    <row r="156" spans="1:16" s="51" customFormat="1" ht="23.25" customHeight="1" x14ac:dyDescent="0.25">
      <c r="A156" s="112" t="s">
        <v>54</v>
      </c>
      <c r="B156" s="199">
        <v>346</v>
      </c>
      <c r="C156" s="62" t="s">
        <v>25</v>
      </c>
      <c r="D156" s="62" t="s">
        <v>18</v>
      </c>
      <c r="E156" s="86" t="s">
        <v>84</v>
      </c>
      <c r="F156" s="64" t="s">
        <v>50</v>
      </c>
      <c r="G156" s="89">
        <v>7</v>
      </c>
      <c r="H156" s="89">
        <v>7</v>
      </c>
      <c r="I156" s="89">
        <v>7</v>
      </c>
    </row>
    <row r="157" spans="1:16" ht="20.25" customHeight="1" x14ac:dyDescent="0.25">
      <c r="A157" s="181" t="s">
        <v>151</v>
      </c>
      <c r="B157" s="181">
        <v>346</v>
      </c>
      <c r="C157" s="66" t="s">
        <v>25</v>
      </c>
      <c r="D157" s="66" t="s">
        <v>18</v>
      </c>
      <c r="E157" s="67" t="s">
        <v>157</v>
      </c>
      <c r="F157" s="62"/>
      <c r="G157" s="79">
        <f>G158</f>
        <v>0</v>
      </c>
      <c r="H157" s="79">
        <v>103.09278</v>
      </c>
      <c r="I157" s="79">
        <f>I158</f>
        <v>103.09278</v>
      </c>
      <c r="J157" s="12"/>
      <c r="K157" s="12"/>
      <c r="L157" s="12"/>
      <c r="M157" s="12"/>
      <c r="N157" s="12"/>
      <c r="O157" s="12"/>
    </row>
    <row r="158" spans="1:16" ht="17.25" customHeight="1" x14ac:dyDescent="0.25">
      <c r="A158" s="77" t="s">
        <v>153</v>
      </c>
      <c r="B158" s="212">
        <v>346</v>
      </c>
      <c r="C158" s="72" t="s">
        <v>25</v>
      </c>
      <c r="D158" s="72" t="s">
        <v>18</v>
      </c>
      <c r="E158" s="71" t="s">
        <v>158</v>
      </c>
      <c r="F158" s="72"/>
      <c r="G158" s="79">
        <f t="shared" ref="G158:I159" si="18">G159</f>
        <v>0</v>
      </c>
      <c r="H158" s="79">
        <f t="shared" si="18"/>
        <v>103.09278</v>
      </c>
      <c r="I158" s="79">
        <f t="shared" si="18"/>
        <v>103.09278</v>
      </c>
      <c r="J158" s="34"/>
      <c r="K158" s="34"/>
      <c r="L158" s="34"/>
      <c r="M158" s="15"/>
      <c r="N158" s="15"/>
      <c r="O158" s="15"/>
    </row>
    <row r="159" spans="1:16" ht="18.75" customHeight="1" x14ac:dyDescent="0.25">
      <c r="A159" s="112" t="s">
        <v>155</v>
      </c>
      <c r="B159" s="199">
        <v>346</v>
      </c>
      <c r="C159" s="62" t="s">
        <v>25</v>
      </c>
      <c r="D159" s="62" t="s">
        <v>18</v>
      </c>
      <c r="E159" s="86" t="s">
        <v>159</v>
      </c>
      <c r="F159" s="64"/>
      <c r="G159" s="89">
        <f t="shared" si="18"/>
        <v>0</v>
      </c>
      <c r="H159" s="89">
        <f t="shared" si="18"/>
        <v>103.09278</v>
      </c>
      <c r="I159" s="89">
        <f t="shared" si="18"/>
        <v>103.09278</v>
      </c>
      <c r="J159" s="45"/>
      <c r="K159" s="45"/>
      <c r="L159" s="45"/>
    </row>
    <row r="160" spans="1:16" ht="18.75" customHeight="1" x14ac:dyDescent="0.25">
      <c r="A160" s="112" t="s">
        <v>87</v>
      </c>
      <c r="B160" s="199">
        <v>346</v>
      </c>
      <c r="C160" s="62" t="s">
        <v>25</v>
      </c>
      <c r="D160" s="62" t="s">
        <v>18</v>
      </c>
      <c r="E160" s="86" t="s">
        <v>159</v>
      </c>
      <c r="F160" s="64" t="s">
        <v>88</v>
      </c>
      <c r="G160" s="89">
        <v>0</v>
      </c>
      <c r="H160" s="89">
        <v>103.09278</v>
      </c>
      <c r="I160" s="89">
        <v>103.09278</v>
      </c>
      <c r="J160" s="45"/>
      <c r="K160" s="45"/>
      <c r="L160" s="45"/>
    </row>
    <row r="161" spans="1:15" ht="18.75" customHeight="1" x14ac:dyDescent="0.25">
      <c r="A161" s="163" t="s">
        <v>12</v>
      </c>
      <c r="B161" s="219">
        <v>346</v>
      </c>
      <c r="C161" s="155" t="s">
        <v>22</v>
      </c>
      <c r="D161" s="155"/>
      <c r="E161" s="156"/>
      <c r="F161" s="155"/>
      <c r="G161" s="157">
        <f t="shared" ref="G161:I162" si="19">G162</f>
        <v>1087.7</v>
      </c>
      <c r="H161" s="157">
        <f t="shared" si="19"/>
        <v>1087.7</v>
      </c>
      <c r="I161" s="157">
        <f t="shared" si="19"/>
        <v>1087.7</v>
      </c>
      <c r="J161" s="61"/>
      <c r="K161" s="61"/>
      <c r="L161" s="61"/>
      <c r="M161" s="48"/>
    </row>
    <row r="162" spans="1:15" ht="18.75" customHeight="1" x14ac:dyDescent="0.25">
      <c r="A162" s="108" t="s">
        <v>34</v>
      </c>
      <c r="B162" s="194">
        <v>346</v>
      </c>
      <c r="C162" s="105" t="s">
        <v>22</v>
      </c>
      <c r="D162" s="105" t="s">
        <v>18</v>
      </c>
      <c r="E162" s="110"/>
      <c r="F162" s="105"/>
      <c r="G162" s="132">
        <f>G163</f>
        <v>1087.7</v>
      </c>
      <c r="H162" s="132">
        <f t="shared" si="19"/>
        <v>1087.7</v>
      </c>
      <c r="I162" s="132">
        <f t="shared" si="19"/>
        <v>1087.7</v>
      </c>
      <c r="J162" s="45"/>
      <c r="K162" s="45"/>
      <c r="L162" s="45"/>
      <c r="M162" s="49"/>
    </row>
    <row r="163" spans="1:15" ht="18.75" customHeight="1" x14ac:dyDescent="0.25">
      <c r="A163" s="77" t="s">
        <v>75</v>
      </c>
      <c r="B163" s="212">
        <v>346</v>
      </c>
      <c r="C163" s="72" t="s">
        <v>22</v>
      </c>
      <c r="D163" s="72" t="s">
        <v>18</v>
      </c>
      <c r="E163" s="71" t="s">
        <v>72</v>
      </c>
      <c r="F163" s="66"/>
      <c r="G163" s="68">
        <f>G164</f>
        <v>1087.7</v>
      </c>
      <c r="H163" s="68">
        <f t="shared" ref="H163:I165" si="20">H164</f>
        <v>1087.7</v>
      </c>
      <c r="I163" s="68">
        <f t="shared" si="20"/>
        <v>1087.7</v>
      </c>
      <c r="J163" s="54"/>
      <c r="K163" s="45"/>
      <c r="L163" s="45"/>
      <c r="M163" s="48"/>
    </row>
    <row r="164" spans="1:15" ht="14.25" customHeight="1" x14ac:dyDescent="0.25">
      <c r="A164" s="82" t="s">
        <v>76</v>
      </c>
      <c r="B164" s="204">
        <v>346</v>
      </c>
      <c r="C164" s="72" t="s">
        <v>22</v>
      </c>
      <c r="D164" s="72" t="s">
        <v>18</v>
      </c>
      <c r="E164" s="71" t="s">
        <v>64</v>
      </c>
      <c r="F164" s="66"/>
      <c r="G164" s="68">
        <f>G165</f>
        <v>1087.7</v>
      </c>
      <c r="H164" s="68">
        <f t="shared" si="20"/>
        <v>1087.7</v>
      </c>
      <c r="I164" s="68">
        <f t="shared" si="20"/>
        <v>1087.7</v>
      </c>
      <c r="J164" s="45"/>
      <c r="K164" s="45"/>
      <c r="L164" s="45"/>
      <c r="M164" s="23"/>
      <c r="N164" s="23"/>
      <c r="O164" s="23"/>
    </row>
    <row r="165" spans="1:15" ht="14.45" customHeight="1" x14ac:dyDescent="0.25">
      <c r="A165" s="162" t="s">
        <v>138</v>
      </c>
      <c r="B165" s="162">
        <v>346</v>
      </c>
      <c r="C165" s="129" t="s">
        <v>22</v>
      </c>
      <c r="D165" s="129" t="s">
        <v>18</v>
      </c>
      <c r="E165" s="130">
        <v>2050082100</v>
      </c>
      <c r="F165" s="129"/>
      <c r="G165" s="131">
        <f>G166</f>
        <v>1087.7</v>
      </c>
      <c r="H165" s="131">
        <f t="shared" si="20"/>
        <v>1087.7</v>
      </c>
      <c r="I165" s="131">
        <f t="shared" si="20"/>
        <v>1087.7</v>
      </c>
      <c r="J165" s="45"/>
      <c r="K165" s="45"/>
      <c r="L165" s="45"/>
    </row>
    <row r="166" spans="1:15" ht="14.45" customHeight="1" x14ac:dyDescent="0.25">
      <c r="A166" s="112" t="s">
        <v>0</v>
      </c>
      <c r="B166" s="199">
        <v>346</v>
      </c>
      <c r="C166" s="64" t="s">
        <v>22</v>
      </c>
      <c r="D166" s="64" t="s">
        <v>18</v>
      </c>
      <c r="E166" s="75">
        <v>2050082100</v>
      </c>
      <c r="F166" s="64" t="s">
        <v>1</v>
      </c>
      <c r="G166" s="76">
        <v>1087.7</v>
      </c>
      <c r="H166" s="76">
        <v>1087.7</v>
      </c>
      <c r="I166" s="76">
        <v>1087.7</v>
      </c>
      <c r="J166" s="45"/>
      <c r="K166" s="45"/>
      <c r="L166" s="45"/>
    </row>
    <row r="167" spans="1:15" ht="14.45" customHeight="1" x14ac:dyDescent="0.25">
      <c r="A167" s="163" t="s">
        <v>39</v>
      </c>
      <c r="B167" s="219">
        <v>346</v>
      </c>
      <c r="C167" s="155" t="s">
        <v>28</v>
      </c>
      <c r="D167" s="155"/>
      <c r="E167" s="156"/>
      <c r="F167" s="155"/>
      <c r="G167" s="157">
        <f t="shared" ref="G167:I168" si="21">G168</f>
        <v>47.6</v>
      </c>
      <c r="H167" s="157">
        <f t="shared" si="21"/>
        <v>47.6</v>
      </c>
      <c r="I167" s="157">
        <f t="shared" si="21"/>
        <v>47.6</v>
      </c>
      <c r="J167" s="45"/>
      <c r="K167" s="45"/>
      <c r="L167" s="45"/>
    </row>
    <row r="168" spans="1:15" ht="14.45" customHeight="1" x14ac:dyDescent="0.25">
      <c r="A168" s="108" t="s">
        <v>6</v>
      </c>
      <c r="B168" s="194">
        <v>346</v>
      </c>
      <c r="C168" s="105" t="s">
        <v>28</v>
      </c>
      <c r="D168" s="105" t="s">
        <v>18</v>
      </c>
      <c r="E168" s="110"/>
      <c r="F168" s="127"/>
      <c r="G168" s="132">
        <f t="shared" si="21"/>
        <v>47.6</v>
      </c>
      <c r="H168" s="132">
        <f t="shared" si="21"/>
        <v>47.6</v>
      </c>
      <c r="I168" s="132">
        <f t="shared" si="21"/>
        <v>47.6</v>
      </c>
      <c r="J168" s="46"/>
      <c r="K168" s="46"/>
      <c r="L168" s="46"/>
    </row>
    <row r="169" spans="1:15" ht="14.45" customHeight="1" x14ac:dyDescent="0.25">
      <c r="A169" s="177" t="s">
        <v>139</v>
      </c>
      <c r="B169" s="177">
        <v>346</v>
      </c>
      <c r="C169" s="72" t="s">
        <v>28</v>
      </c>
      <c r="D169" s="72" t="s">
        <v>18</v>
      </c>
      <c r="E169" s="71" t="s">
        <v>140</v>
      </c>
      <c r="F169" s="72"/>
      <c r="G169" s="79">
        <f t="shared" ref="G169:I170" si="22">G170</f>
        <v>47.6</v>
      </c>
      <c r="H169" s="79">
        <f t="shared" si="22"/>
        <v>47.6</v>
      </c>
      <c r="I169" s="79">
        <f t="shared" si="22"/>
        <v>47.6</v>
      </c>
      <c r="J169" s="46"/>
      <c r="K169" s="46"/>
      <c r="L169" s="46"/>
    </row>
    <row r="170" spans="1:15" ht="14.45" customHeight="1" x14ac:dyDescent="0.25">
      <c r="A170" s="177" t="s">
        <v>141</v>
      </c>
      <c r="B170" s="177">
        <v>346</v>
      </c>
      <c r="C170" s="72" t="s">
        <v>28</v>
      </c>
      <c r="D170" s="72" t="s">
        <v>18</v>
      </c>
      <c r="E170" s="71" t="s">
        <v>142</v>
      </c>
      <c r="F170" s="72"/>
      <c r="G170" s="79">
        <f t="shared" si="22"/>
        <v>47.6</v>
      </c>
      <c r="H170" s="79">
        <f t="shared" si="22"/>
        <v>47.6</v>
      </c>
      <c r="I170" s="79">
        <f t="shared" si="22"/>
        <v>47.6</v>
      </c>
      <c r="J170" s="46"/>
      <c r="K170" s="46"/>
      <c r="L170" s="46"/>
    </row>
    <row r="171" spans="1:15" ht="14.45" customHeight="1" x14ac:dyDescent="0.25">
      <c r="A171" s="148" t="s">
        <v>53</v>
      </c>
      <c r="B171" s="202">
        <v>346</v>
      </c>
      <c r="C171" s="101" t="s">
        <v>28</v>
      </c>
      <c r="D171" s="101" t="s">
        <v>18</v>
      </c>
      <c r="E171" s="102" t="s">
        <v>143</v>
      </c>
      <c r="F171" s="101"/>
      <c r="G171" s="103">
        <f>G172</f>
        <v>47.6</v>
      </c>
      <c r="H171" s="103">
        <f>H172</f>
        <v>47.6</v>
      </c>
      <c r="I171" s="103">
        <f>I172</f>
        <v>47.6</v>
      </c>
      <c r="J171" s="45"/>
      <c r="K171" s="45"/>
      <c r="L171" s="45"/>
    </row>
    <row r="172" spans="1:15" ht="14.45" customHeight="1" x14ac:dyDescent="0.25">
      <c r="A172" s="128" t="s">
        <v>54</v>
      </c>
      <c r="B172" s="214">
        <v>346</v>
      </c>
      <c r="C172" s="64" t="s">
        <v>101</v>
      </c>
      <c r="D172" s="64" t="s">
        <v>102</v>
      </c>
      <c r="E172" s="86" t="s">
        <v>143</v>
      </c>
      <c r="F172" s="64" t="s">
        <v>50</v>
      </c>
      <c r="G172" s="89">
        <v>47.6</v>
      </c>
      <c r="H172" s="89">
        <v>47.6</v>
      </c>
      <c r="I172" s="89">
        <v>47.6</v>
      </c>
      <c r="J172" s="45"/>
      <c r="K172" s="45"/>
      <c r="L172" s="45"/>
    </row>
    <row r="173" spans="1:15" ht="14.45" customHeight="1" x14ac:dyDescent="0.25">
      <c r="A173" s="128" t="s">
        <v>66</v>
      </c>
      <c r="B173" s="214">
        <v>346</v>
      </c>
      <c r="C173" s="64"/>
      <c r="D173" s="64"/>
      <c r="E173" s="86"/>
      <c r="F173" s="64"/>
      <c r="G173" s="89"/>
      <c r="H173" s="89">
        <v>1182.635</v>
      </c>
      <c r="I173" s="89">
        <v>2379.5</v>
      </c>
      <c r="J173" s="45"/>
      <c r="K173" s="45"/>
      <c r="L173" s="45"/>
    </row>
    <row r="174" spans="1:15" ht="14.45" customHeight="1" x14ac:dyDescent="0.25">
      <c r="A174" s="173" t="s">
        <v>8</v>
      </c>
      <c r="B174" s="220"/>
      <c r="C174" s="174"/>
      <c r="D174" s="174"/>
      <c r="E174" s="175"/>
      <c r="F174" s="174"/>
      <c r="G174" s="176">
        <f>G13+G51+G58+G68+G90+G133+G143+G161+G167</f>
        <v>74906.956919999997</v>
      </c>
      <c r="H174" s="176">
        <f>H13+H51+H58+H68+H90+H133+H143+H161+H167+H173</f>
        <v>60705.552779999998</v>
      </c>
      <c r="I174" s="176">
        <f>I13+I51+I58+I68+I90+I133+I143+I161+I167+I173</f>
        <v>60998.562779999986</v>
      </c>
      <c r="J174" s="45"/>
      <c r="K174" s="45"/>
      <c r="L174" s="45"/>
    </row>
    <row r="175" spans="1:15" ht="14.45" customHeight="1" x14ac:dyDescent="0.25">
      <c r="A175" s="93" t="s">
        <v>91</v>
      </c>
      <c r="B175" s="93"/>
      <c r="C175" s="64"/>
      <c r="D175" s="64"/>
      <c r="E175" s="64"/>
      <c r="F175" s="64"/>
      <c r="G175" s="76">
        <f>G177-G174</f>
        <v>-1880.8569199999911</v>
      </c>
      <c r="H175" s="94">
        <f>H177-H174</f>
        <v>196.94722000000183</v>
      </c>
      <c r="I175" s="94">
        <f>I177-I174</f>
        <v>196.93722000001435</v>
      </c>
      <c r="J175" s="45"/>
      <c r="K175" s="45"/>
      <c r="L175" s="45"/>
    </row>
    <row r="176" spans="1:15" ht="14.45" customHeight="1" x14ac:dyDescent="0.25">
      <c r="A176" s="93" t="s">
        <v>110</v>
      </c>
      <c r="B176" s="93"/>
      <c r="C176" s="64"/>
      <c r="D176" s="64"/>
      <c r="E176" s="95"/>
      <c r="F176" s="95"/>
      <c r="G176" s="96"/>
      <c r="H176" s="92">
        <f>(H177-13113-484.1)*2.5%</f>
        <v>1182.635</v>
      </c>
      <c r="I176" s="92">
        <f>(I177-13113-492.5)*5%</f>
        <v>2379.5</v>
      </c>
      <c r="J176" s="45"/>
      <c r="K176" s="45"/>
      <c r="L176" s="45"/>
    </row>
    <row r="177" spans="1:12" ht="14.45" customHeight="1" x14ac:dyDescent="0.25">
      <c r="A177" s="97"/>
      <c r="B177" s="97"/>
      <c r="C177" s="64" t="s">
        <v>90</v>
      </c>
      <c r="D177" s="64"/>
      <c r="E177" s="95"/>
      <c r="F177" s="95"/>
      <c r="G177" s="96">
        <v>73026.100000000006</v>
      </c>
      <c r="H177" s="92">
        <v>60902.5</v>
      </c>
      <c r="I177" s="92">
        <v>61195.5</v>
      </c>
    </row>
    <row r="178" spans="1:12" ht="14.45" customHeight="1" x14ac:dyDescent="0.25">
      <c r="A178" s="97"/>
      <c r="B178" s="97"/>
      <c r="C178" s="64"/>
      <c r="D178" s="64"/>
      <c r="E178" s="238" t="s">
        <v>73</v>
      </c>
      <c r="F178" s="238"/>
      <c r="G178" s="98">
        <f>G70+G99+G110+G169</f>
        <v>46135.964139999996</v>
      </c>
      <c r="H178" s="98">
        <f>H70+H99+H110+H169</f>
        <v>372.6</v>
      </c>
      <c r="I178" s="98">
        <f>I70+I99+I110+I169</f>
        <v>47.6</v>
      </c>
      <c r="J178" s="47"/>
      <c r="K178" s="47"/>
      <c r="L178" s="47"/>
    </row>
    <row r="179" spans="1:12" ht="14.45" customHeight="1" x14ac:dyDescent="0.25">
      <c r="A179" s="97"/>
      <c r="B179" s="97"/>
      <c r="C179" s="64"/>
      <c r="D179" s="64"/>
      <c r="E179" s="99" t="s">
        <v>74</v>
      </c>
      <c r="F179" s="95"/>
      <c r="G179" s="100">
        <f>G174-G178</f>
        <v>28770.99278</v>
      </c>
      <c r="H179" s="100">
        <f>H174-H178</f>
        <v>60332.95278</v>
      </c>
      <c r="I179" s="100">
        <f>I174-I178</f>
        <v>60950.962779999987</v>
      </c>
      <c r="J179" s="47"/>
      <c r="K179" s="47"/>
      <c r="L179" s="47"/>
    </row>
    <row r="180" spans="1:12" ht="14.45" customHeight="1" x14ac:dyDescent="0.25">
      <c r="A180" s="97"/>
      <c r="B180" s="193"/>
      <c r="C180" s="227" t="s">
        <v>106</v>
      </c>
      <c r="D180" s="228"/>
      <c r="E180" s="229"/>
      <c r="F180" s="95"/>
      <c r="G180" s="100">
        <f>G178/G174*100</f>
        <v>61.591027104829287</v>
      </c>
      <c r="H180" s="100">
        <f>H178/H174*100</f>
        <v>0.61378240199923939</v>
      </c>
      <c r="I180" s="100">
        <f>I178/I174*100</f>
        <v>7.8034625457777076E-2</v>
      </c>
      <c r="J180" s="47"/>
      <c r="K180" s="47"/>
      <c r="L180" s="47"/>
    </row>
    <row r="181" spans="1:12" ht="14.45" customHeight="1" x14ac:dyDescent="0.25">
      <c r="H181" s="8"/>
      <c r="I181" s="23"/>
    </row>
    <row r="182" spans="1:12" ht="14.45" customHeight="1" x14ac:dyDescent="0.25">
      <c r="G182" s="33"/>
      <c r="H182" s="33"/>
      <c r="I182" s="33"/>
      <c r="J182" s="237"/>
      <c r="K182" s="237"/>
      <c r="L182" s="237"/>
    </row>
    <row r="183" spans="1:12" ht="14.45" customHeight="1" x14ac:dyDescent="0.25">
      <c r="G183" s="55"/>
      <c r="H183" s="55"/>
      <c r="I183" s="55"/>
      <c r="J183" s="237"/>
      <c r="K183" s="237"/>
      <c r="L183" s="237"/>
    </row>
    <row r="184" spans="1:12" ht="14.45" customHeight="1" x14ac:dyDescent="0.25">
      <c r="J184" s="52"/>
      <c r="K184" s="52"/>
      <c r="L184" s="52"/>
    </row>
    <row r="185" spans="1:12" ht="14.45" customHeight="1" x14ac:dyDescent="0.25">
      <c r="J185" s="237"/>
      <c r="K185" s="237"/>
      <c r="L185" s="237"/>
    </row>
    <row r="186" spans="1:12" ht="14.45" customHeight="1" x14ac:dyDescent="0.25">
      <c r="J186" s="237"/>
      <c r="K186" s="237"/>
      <c r="L186" s="237"/>
    </row>
  </sheetData>
  <mergeCells count="19">
    <mergeCell ref="J185:J186"/>
    <mergeCell ref="K185:K186"/>
    <mergeCell ref="K182:K183"/>
    <mergeCell ref="L182:L183"/>
    <mergeCell ref="E178:F178"/>
    <mergeCell ref="L185:L186"/>
    <mergeCell ref="J182:J183"/>
    <mergeCell ref="A7:I7"/>
    <mergeCell ref="A8:I8"/>
    <mergeCell ref="C180:E180"/>
    <mergeCell ref="G2:I4"/>
    <mergeCell ref="G1:I1"/>
    <mergeCell ref="G10:I10"/>
    <mergeCell ref="F10:F11"/>
    <mergeCell ref="A10:A11"/>
    <mergeCell ref="C10:C11"/>
    <mergeCell ref="D10:D11"/>
    <mergeCell ref="E10:E11"/>
    <mergeCell ref="B10:B11"/>
  </mergeCells>
  <phoneticPr fontId="0" type="noConversion"/>
  <pageMargins left="0.78740157480314965" right="0.48" top="0.59055118110236227" bottom="0.39370078740157483" header="0.31496062992125984" footer="0.15748031496062992"/>
  <pageSetup paperSize="9" scale="53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 финансов</dc:creator>
  <cp:lastModifiedBy>Харитонова Татьяна Сергеевна</cp:lastModifiedBy>
  <cp:lastPrinted>2023-04-13T10:23:40Z</cp:lastPrinted>
  <dcterms:created xsi:type="dcterms:W3CDTF">2002-10-24T07:52:32Z</dcterms:created>
  <dcterms:modified xsi:type="dcterms:W3CDTF">2023-04-18T13:15:04Z</dcterms:modified>
</cp:coreProperties>
</file>